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onom\Desktop\"/>
    </mc:Choice>
  </mc:AlternateContent>
  <xr:revisionPtr revIDLastSave="0" documentId="13_ncr:1_{32721D25-A060-48FB-8957-472558B3BCC9}" xr6:coauthVersionLast="47" xr6:coauthVersionMax="47" xr10:uidLastSave="{00000000-0000-0000-0000-000000000000}"/>
  <bookViews>
    <workbookView xWindow="12610" yWindow="2080" windowWidth="21850" windowHeight="17210" xr2:uid="{00000000-000D-0000-FFFF-FFFF00000000}"/>
  </bookViews>
  <sheets>
    <sheet name="長野県総括" sheetId="1" r:id="rId1"/>
    <sheet name="北信1" sheetId="2" r:id="rId2"/>
    <sheet name="北信2" sheetId="3" r:id="rId3"/>
    <sheet name="北信3" sheetId="4" r:id="rId4"/>
    <sheet name="北信4" sheetId="5" r:id="rId5"/>
    <sheet name="東信1" sheetId="6" r:id="rId6"/>
    <sheet name="東信2" sheetId="7" r:id="rId7"/>
    <sheet name="中信1" sheetId="8" r:id="rId8"/>
    <sheet name="中信2" sheetId="9" r:id="rId9"/>
    <sheet name="中信・木曽" sheetId="10" r:id="rId10"/>
    <sheet name="南信1" sheetId="11" r:id="rId11"/>
    <sheet name="南信2" sheetId="12" r:id="rId12"/>
    <sheet name="南信3" sheetId="13" r:id="rId13"/>
  </sheets>
  <definedNames>
    <definedName name="_xlnm.Print_Area" localSheetId="9">中信・木曽!$A$1:$X$43</definedName>
    <definedName name="_xlnm.Print_Area" localSheetId="7">中信1!$A$1:$X$34</definedName>
    <definedName name="_xlnm.Print_Area" localSheetId="8">中信2!$A$1:$X$42</definedName>
    <definedName name="_xlnm.Print_Area" localSheetId="5">東信1!$A$1:$AK$47</definedName>
    <definedName name="_xlnm.Print_Area" localSheetId="6">東信2!$A$1:$X$38</definedName>
    <definedName name="_xlnm.Print_Area" localSheetId="10">南信1!$A$1:$X$47</definedName>
    <definedName name="_xlnm.Print_Area" localSheetId="11">南信2!$A$1:$X$41</definedName>
    <definedName name="_xlnm.Print_Area" localSheetId="12">南信3!$A$1:$Y$43</definedName>
    <definedName name="_xlnm.Print_Area" localSheetId="1">北信1!$A$1:$X$36</definedName>
    <definedName name="_xlnm.Print_Area" localSheetId="2">北信2!$A$1:$X$33</definedName>
    <definedName name="_xlnm.Print_Area" localSheetId="3">北信3!$A$1:$X$38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" i="2" l="1"/>
  <c r="H27" i="6"/>
  <c r="D28" i="2"/>
  <c r="D27" i="6"/>
  <c r="C27" i="6"/>
  <c r="C4" i="1"/>
  <c r="C28" i="2"/>
  <c r="D4" i="1" l="1"/>
  <c r="C35" i="13"/>
  <c r="AF22" i="6" l="1"/>
  <c r="AE22" i="6"/>
  <c r="T28" i="2"/>
  <c r="S23" i="2"/>
  <c r="S28" i="2" s="1"/>
  <c r="X35" i="13" l="1"/>
  <c r="W35" i="13"/>
  <c r="D35" i="13" l="1"/>
  <c r="H18" i="13"/>
  <c r="G18" i="13"/>
  <c r="D18" i="13"/>
  <c r="C18" i="13"/>
  <c r="W28" i="2" l="1"/>
  <c r="AE27" i="6"/>
  <c r="K14" i="1" s="1"/>
  <c r="AF27" i="6"/>
  <c r="D26" i="9" l="1"/>
  <c r="C26" i="9"/>
  <c r="S17" i="12" l="1"/>
  <c r="T41" i="6" l="1"/>
  <c r="H41" i="6"/>
  <c r="P28" i="2"/>
  <c r="AF42" i="6" l="1"/>
  <c r="W18" i="13"/>
  <c r="S18" i="13"/>
  <c r="X13" i="10" l="1"/>
  <c r="N24" i="1" l="1"/>
  <c r="S23" i="8" l="1"/>
  <c r="S28" i="8" s="1"/>
  <c r="T35" i="13" l="1"/>
  <c r="S35" i="13"/>
  <c r="K35" i="1" s="1"/>
  <c r="C35" i="1"/>
  <c r="X18" i="13"/>
  <c r="N34" i="1" s="1"/>
  <c r="M34" i="1"/>
  <c r="T18" i="13"/>
  <c r="K34" i="1"/>
  <c r="P18" i="13"/>
  <c r="J34" i="1" s="1"/>
  <c r="O18" i="13"/>
  <c r="F34" i="1"/>
  <c r="D34" i="1"/>
  <c r="C34" i="1"/>
  <c r="X33" i="12"/>
  <c r="N33" i="1" s="1"/>
  <c r="W33" i="12"/>
  <c r="M33" i="1" s="1"/>
  <c r="T33" i="12"/>
  <c r="L33" i="1" s="1"/>
  <c r="S33" i="12"/>
  <c r="K33" i="1" s="1"/>
  <c r="P33" i="12"/>
  <c r="J33" i="1" s="1"/>
  <c r="O33" i="12"/>
  <c r="I33" i="1" s="1"/>
  <c r="D33" i="12"/>
  <c r="X34" i="12" s="1"/>
  <c r="C33" i="12"/>
  <c r="W34" i="12" s="1"/>
  <c r="T27" i="12"/>
  <c r="L32" i="1" s="1"/>
  <c r="S27" i="12"/>
  <c r="K32" i="1" s="1"/>
  <c r="P27" i="12"/>
  <c r="J32" i="1" s="1"/>
  <c r="O27" i="12"/>
  <c r="I32" i="1" s="1"/>
  <c r="L27" i="12"/>
  <c r="K27" i="12"/>
  <c r="D27" i="12"/>
  <c r="C27" i="12"/>
  <c r="X17" i="12"/>
  <c r="N31" i="1" s="1"/>
  <c r="W17" i="12"/>
  <c r="M31" i="1" s="1"/>
  <c r="T17" i="12"/>
  <c r="L31" i="1" s="1"/>
  <c r="K31" i="1"/>
  <c r="P17" i="12"/>
  <c r="J31" i="1" s="1"/>
  <c r="O17" i="12"/>
  <c r="I31" i="1" s="1"/>
  <c r="D17" i="12"/>
  <c r="X18" i="12" s="1"/>
  <c r="C17" i="12"/>
  <c r="C31" i="1" s="1"/>
  <c r="Q31" i="1" s="1"/>
  <c r="X40" i="11"/>
  <c r="N30" i="1" s="1"/>
  <c r="W40" i="11"/>
  <c r="T40" i="11"/>
  <c r="L30" i="1" s="1"/>
  <c r="S40" i="11"/>
  <c r="K30" i="1" s="1"/>
  <c r="L40" i="11"/>
  <c r="J30" i="1" s="1"/>
  <c r="K40" i="11"/>
  <c r="H40" i="11"/>
  <c r="G40" i="11"/>
  <c r="D40" i="11"/>
  <c r="D30" i="1" s="1"/>
  <c r="C40" i="11"/>
  <c r="X32" i="11"/>
  <c r="P30" i="1" s="1"/>
  <c r="W32" i="11"/>
  <c r="O30" i="1" s="1"/>
  <c r="X26" i="11"/>
  <c r="P29" i="1" s="1"/>
  <c r="W26" i="11"/>
  <c r="O29" i="1" s="1"/>
  <c r="T26" i="11"/>
  <c r="L29" i="1" s="1"/>
  <c r="S26" i="11"/>
  <c r="L26" i="11"/>
  <c r="J29" i="1" s="1"/>
  <c r="K26" i="11"/>
  <c r="I29" i="1" s="1"/>
  <c r="X20" i="11"/>
  <c r="P28" i="1" s="1"/>
  <c r="W20" i="11"/>
  <c r="O28" i="1" s="1"/>
  <c r="T20" i="11"/>
  <c r="L28" i="1" s="1"/>
  <c r="S20" i="11"/>
  <c r="K28" i="1" s="1"/>
  <c r="L20" i="11"/>
  <c r="J28" i="1" s="1"/>
  <c r="K20" i="11"/>
  <c r="I28" i="1" s="1"/>
  <c r="Q28" i="1" s="1"/>
  <c r="H20" i="11"/>
  <c r="H28" i="1" s="1"/>
  <c r="G20" i="11"/>
  <c r="X13" i="11"/>
  <c r="P27" i="1" s="1"/>
  <c r="W13" i="11"/>
  <c r="O27" i="1" s="1"/>
  <c r="T13" i="11"/>
  <c r="S13" i="11"/>
  <c r="P13" i="11"/>
  <c r="O13" i="11"/>
  <c r="L13" i="11"/>
  <c r="J27" i="1" s="1"/>
  <c r="K13" i="11"/>
  <c r="I27" i="1" s="1"/>
  <c r="H13" i="11"/>
  <c r="H27" i="1" s="1"/>
  <c r="G13" i="11"/>
  <c r="G27" i="1" s="1"/>
  <c r="D13" i="11"/>
  <c r="C13" i="11"/>
  <c r="X36" i="10"/>
  <c r="X37" i="10" s="1"/>
  <c r="W36" i="10"/>
  <c r="M26" i="1" s="1"/>
  <c r="Q26" i="1" s="1"/>
  <c r="S36" i="10"/>
  <c r="O36" i="10"/>
  <c r="K36" i="10"/>
  <c r="G36" i="10"/>
  <c r="C36" i="10"/>
  <c r="X20" i="10"/>
  <c r="N25" i="1" s="1"/>
  <c r="W20" i="10"/>
  <c r="M25" i="1" s="1"/>
  <c r="T20" i="10"/>
  <c r="L25" i="1" s="1"/>
  <c r="S20" i="10"/>
  <c r="K25" i="1" s="1"/>
  <c r="O20" i="10"/>
  <c r="K20" i="10"/>
  <c r="G20" i="10"/>
  <c r="D20" i="10"/>
  <c r="C20" i="10"/>
  <c r="W13" i="10"/>
  <c r="M24" i="1" s="1"/>
  <c r="T13" i="10"/>
  <c r="S13" i="10"/>
  <c r="K24" i="1" s="1"/>
  <c r="P13" i="10"/>
  <c r="J24" i="1" s="1"/>
  <c r="O13" i="10"/>
  <c r="K13" i="10"/>
  <c r="G13" i="10"/>
  <c r="D13" i="10"/>
  <c r="C13" i="10"/>
  <c r="X36" i="9"/>
  <c r="X37" i="9" s="1"/>
  <c r="W36" i="9"/>
  <c r="M23" i="1" s="1"/>
  <c r="Q23" i="1" s="1"/>
  <c r="S36" i="9"/>
  <c r="O36" i="9"/>
  <c r="K36" i="9"/>
  <c r="G36" i="9"/>
  <c r="C36" i="9"/>
  <c r="X26" i="9"/>
  <c r="N22" i="1" s="1"/>
  <c r="W26" i="9"/>
  <c r="M22" i="1" s="1"/>
  <c r="T26" i="9"/>
  <c r="L22" i="1" s="1"/>
  <c r="S26" i="9"/>
  <c r="K22" i="1" s="1"/>
  <c r="P26" i="9"/>
  <c r="J22" i="1" s="1"/>
  <c r="O26" i="9"/>
  <c r="I22" i="1" s="1"/>
  <c r="K26" i="9"/>
  <c r="G26" i="9"/>
  <c r="D22" i="1"/>
  <c r="C22" i="1"/>
  <c r="W14" i="9"/>
  <c r="T14" i="9"/>
  <c r="L21" i="1" s="1"/>
  <c r="S14" i="9"/>
  <c r="K21" i="1" s="1"/>
  <c r="P14" i="9"/>
  <c r="J21" i="1" s="1"/>
  <c r="O14" i="9"/>
  <c r="I21" i="1" s="1"/>
  <c r="K14" i="9"/>
  <c r="H14" i="9"/>
  <c r="G14" i="9"/>
  <c r="D14" i="9"/>
  <c r="D21" i="1" s="1"/>
  <c r="C14" i="9"/>
  <c r="X28" i="8"/>
  <c r="N20" i="1" s="1"/>
  <c r="W28" i="8"/>
  <c r="M20" i="1" s="1"/>
  <c r="P28" i="8"/>
  <c r="J20" i="1" s="1"/>
  <c r="O28" i="8"/>
  <c r="I20" i="1" s="1"/>
  <c r="L28" i="8"/>
  <c r="K28" i="8"/>
  <c r="H28" i="8"/>
  <c r="F20" i="1" s="1"/>
  <c r="G28" i="8"/>
  <c r="D28" i="8"/>
  <c r="D20" i="1" s="1"/>
  <c r="C28" i="8"/>
  <c r="T23" i="8"/>
  <c r="T28" i="8" s="1"/>
  <c r="L20" i="1" s="1"/>
  <c r="K20" i="1"/>
  <c r="X33" i="7"/>
  <c r="N19" i="1" s="1"/>
  <c r="W33" i="7"/>
  <c r="M19" i="1" s="1"/>
  <c r="T33" i="7"/>
  <c r="L19" i="1" s="1"/>
  <c r="S33" i="7"/>
  <c r="K19" i="1" s="1"/>
  <c r="P33" i="7"/>
  <c r="H19" i="1" s="1"/>
  <c r="O33" i="7"/>
  <c r="G19" i="1" s="1"/>
  <c r="T24" i="7"/>
  <c r="L18" i="1" s="1"/>
  <c r="S24" i="7"/>
  <c r="K18" i="1" s="1"/>
  <c r="L24" i="7"/>
  <c r="J18" i="1" s="1"/>
  <c r="K24" i="7"/>
  <c r="I18" i="1" s="1"/>
  <c r="H24" i="7"/>
  <c r="D24" i="7"/>
  <c r="X11" i="7"/>
  <c r="N17" i="1" s="1"/>
  <c r="W11" i="7"/>
  <c r="M17" i="1" s="1"/>
  <c r="T11" i="7"/>
  <c r="L17" i="1" s="1"/>
  <c r="S11" i="7"/>
  <c r="K17" i="1" s="1"/>
  <c r="L11" i="7"/>
  <c r="J17" i="1" s="1"/>
  <c r="K11" i="7"/>
  <c r="I17" i="1" s="1"/>
  <c r="L16" i="1"/>
  <c r="S41" i="6"/>
  <c r="K16" i="1" s="1"/>
  <c r="G41" i="6"/>
  <c r="I16" i="1" s="1"/>
  <c r="T34" i="6"/>
  <c r="L15" i="1" s="1"/>
  <c r="S34" i="6"/>
  <c r="K15" i="1" s="1"/>
  <c r="H34" i="6"/>
  <c r="J15" i="1" s="1"/>
  <c r="G34" i="6"/>
  <c r="I15" i="1" s="1"/>
  <c r="Q15" i="1" s="1"/>
  <c r="J14" i="1"/>
  <c r="G27" i="6"/>
  <c r="M14" i="1"/>
  <c r="L14" i="1"/>
  <c r="T9" i="6"/>
  <c r="AF10" i="6" s="1"/>
  <c r="S9" i="6"/>
  <c r="AE10" i="6" s="1"/>
  <c r="M9" i="6"/>
  <c r="G13" i="1" s="1"/>
  <c r="X22" i="5"/>
  <c r="T22" i="5"/>
  <c r="L12" i="1" s="1"/>
  <c r="S22" i="5"/>
  <c r="K12" i="1" s="1"/>
  <c r="P22" i="5"/>
  <c r="J12" i="1" s="1"/>
  <c r="O22" i="5"/>
  <c r="I12" i="1" s="1"/>
  <c r="Q12" i="1" s="1"/>
  <c r="X11" i="5"/>
  <c r="X12" i="5" s="1"/>
  <c r="W11" i="5"/>
  <c r="W12" i="5" s="1"/>
  <c r="X33" i="4"/>
  <c r="X34" i="4" s="1"/>
  <c r="W33" i="4"/>
  <c r="W34" i="4" s="1"/>
  <c r="X23" i="4"/>
  <c r="X24" i="4" s="1"/>
  <c r="W23" i="4"/>
  <c r="W24" i="4" s="1"/>
  <c r="X12" i="4"/>
  <c r="X13" i="4" s="1"/>
  <c r="W12" i="4"/>
  <c r="W13" i="4" s="1"/>
  <c r="M8" i="1" s="1"/>
  <c r="Q8" i="1" s="1"/>
  <c r="X27" i="3"/>
  <c r="N7" i="1" s="1"/>
  <c r="R7" i="1" s="1"/>
  <c r="W27" i="3"/>
  <c r="M7" i="1" s="1"/>
  <c r="Q7" i="1" s="1"/>
  <c r="S27" i="3"/>
  <c r="O27" i="3"/>
  <c r="X17" i="3"/>
  <c r="N6" i="1" s="1"/>
  <c r="W17" i="3"/>
  <c r="M6" i="1" s="1"/>
  <c r="T17" i="3"/>
  <c r="L6" i="1" s="1"/>
  <c r="S17" i="3"/>
  <c r="P17" i="3"/>
  <c r="J6" i="1" s="1"/>
  <c r="R6" i="1" s="1"/>
  <c r="O17" i="3"/>
  <c r="I6" i="1" s="1"/>
  <c r="T11" i="3"/>
  <c r="L5" i="1" s="1"/>
  <c r="S11" i="3"/>
  <c r="K5" i="1" s="1"/>
  <c r="P11" i="3"/>
  <c r="J5" i="1" s="1"/>
  <c r="R5" i="1" s="1"/>
  <c r="O11" i="3"/>
  <c r="I5" i="1" s="1"/>
  <c r="Q5" i="1" s="1"/>
  <c r="J4" i="1"/>
  <c r="O28" i="2"/>
  <c r="L28" i="2"/>
  <c r="H4" i="1" s="1"/>
  <c r="K28" i="2"/>
  <c r="G4" i="1" s="1"/>
  <c r="H28" i="2"/>
  <c r="G28" i="2"/>
  <c r="E4" i="1" s="1"/>
  <c r="X11" i="2"/>
  <c r="X28" i="2" s="1"/>
  <c r="X29" i="2" s="1"/>
  <c r="N35" i="1"/>
  <c r="H34" i="1"/>
  <c r="E34" i="1"/>
  <c r="H32" i="1"/>
  <c r="G32" i="1"/>
  <c r="F31" i="1"/>
  <c r="E31" i="1"/>
  <c r="M30" i="1"/>
  <c r="I30" i="1"/>
  <c r="C30" i="1"/>
  <c r="D28" i="1"/>
  <c r="N27" i="1"/>
  <c r="M27" i="1"/>
  <c r="L27" i="1"/>
  <c r="K27" i="1"/>
  <c r="C27" i="1"/>
  <c r="D25" i="1"/>
  <c r="F21" i="1"/>
  <c r="C21" i="1"/>
  <c r="J16" i="1"/>
  <c r="R16" i="1" s="1"/>
  <c r="H13" i="1"/>
  <c r="Q30" i="1" l="1"/>
  <c r="Q22" i="1"/>
  <c r="X14" i="10"/>
  <c r="R22" i="1"/>
  <c r="N10" i="1"/>
  <c r="R10" i="1" s="1"/>
  <c r="M11" i="1"/>
  <c r="Q11" i="1" s="1"/>
  <c r="Q17" i="1"/>
  <c r="Q21" i="1"/>
  <c r="W37" i="10"/>
  <c r="Q27" i="1"/>
  <c r="R29" i="1"/>
  <c r="Q29" i="1"/>
  <c r="R18" i="1"/>
  <c r="R28" i="1"/>
  <c r="R25" i="1"/>
  <c r="R20" i="1"/>
  <c r="D33" i="1"/>
  <c r="R33" i="1" s="1"/>
  <c r="R30" i="1"/>
  <c r="R21" i="1"/>
  <c r="R17" i="1"/>
  <c r="R19" i="1"/>
  <c r="R12" i="1"/>
  <c r="N8" i="1"/>
  <c r="R8" i="1" s="1"/>
  <c r="Q19" i="1"/>
  <c r="Q18" i="1"/>
  <c r="Q16" i="1"/>
  <c r="R15" i="1"/>
  <c r="AE28" i="6"/>
  <c r="I4" i="1"/>
  <c r="W29" i="2"/>
  <c r="X28" i="12"/>
  <c r="X6" i="12" s="1"/>
  <c r="M10" i="1"/>
  <c r="Q10" i="1" s="1"/>
  <c r="I34" i="1"/>
  <c r="Q34" i="1" s="1"/>
  <c r="W19" i="13"/>
  <c r="W29" i="8"/>
  <c r="M35" i="1"/>
  <c r="Q35" i="1" s="1"/>
  <c r="W36" i="13"/>
  <c r="L35" i="1"/>
  <c r="X36" i="13"/>
  <c r="L34" i="1"/>
  <c r="R34" i="1" s="1"/>
  <c r="X19" i="13"/>
  <c r="F4" i="1"/>
  <c r="F36" i="1" s="1"/>
  <c r="W4" i="2"/>
  <c r="N14" i="1"/>
  <c r="R14" i="1" s="1"/>
  <c r="AF28" i="6"/>
  <c r="W27" i="11"/>
  <c r="K29" i="1"/>
  <c r="G36" i="1"/>
  <c r="AE35" i="6"/>
  <c r="M9" i="1"/>
  <c r="Q9" i="1" s="1"/>
  <c r="W28" i="3"/>
  <c r="W18" i="3"/>
  <c r="C33" i="1"/>
  <c r="Q33" i="1" s="1"/>
  <c r="W14" i="10"/>
  <c r="W14" i="11"/>
  <c r="W28" i="12"/>
  <c r="D31" i="1"/>
  <c r="R31" i="1" s="1"/>
  <c r="N9" i="1"/>
  <c r="R9" i="1" s="1"/>
  <c r="X28" i="3"/>
  <c r="D35" i="1"/>
  <c r="D32" i="1"/>
  <c r="R32" i="1" s="1"/>
  <c r="X14" i="11"/>
  <c r="L4" i="1"/>
  <c r="X12" i="3"/>
  <c r="L13" i="1"/>
  <c r="R13" i="1" s="1"/>
  <c r="X25" i="7"/>
  <c r="X27" i="9"/>
  <c r="N26" i="1"/>
  <c r="R26" i="1" s="1"/>
  <c r="X21" i="11"/>
  <c r="X27" i="11"/>
  <c r="W23" i="5"/>
  <c r="W18" i="12"/>
  <c r="W21" i="11"/>
  <c r="W27" i="9"/>
  <c r="I24" i="1"/>
  <c r="Q24" i="1" s="1"/>
  <c r="X21" i="10"/>
  <c r="X6" i="10" s="1"/>
  <c r="L24" i="1"/>
  <c r="W21" i="10"/>
  <c r="W4" i="4"/>
  <c r="N23" i="1"/>
  <c r="R23" i="1" s="1"/>
  <c r="O36" i="1"/>
  <c r="K6" i="1"/>
  <c r="Q6" i="1" s="1"/>
  <c r="C20" i="1"/>
  <c r="Q20" i="1" s="1"/>
  <c r="C25" i="1"/>
  <c r="Q25" i="1" s="1"/>
  <c r="P36" i="1"/>
  <c r="K4" i="1"/>
  <c r="E36" i="1"/>
  <c r="W12" i="3"/>
  <c r="W34" i="7"/>
  <c r="W15" i="9"/>
  <c r="W41" i="11"/>
  <c r="AF35" i="6"/>
  <c r="X34" i="7"/>
  <c r="X29" i="8"/>
  <c r="X6" i="8" s="1"/>
  <c r="X15" i="9"/>
  <c r="W37" i="9"/>
  <c r="W25" i="7"/>
  <c r="W12" i="7"/>
  <c r="H36" i="1"/>
  <c r="J36" i="1"/>
  <c r="K13" i="1"/>
  <c r="Q13" i="1" s="1"/>
  <c r="I14" i="1"/>
  <c r="Q14" i="1" s="1"/>
  <c r="D24" i="1"/>
  <c r="D27" i="1"/>
  <c r="R27" i="1" s="1"/>
  <c r="C32" i="1"/>
  <c r="Q32" i="1" s="1"/>
  <c r="X23" i="5"/>
  <c r="W4" i="5" s="1"/>
  <c r="X41" i="11"/>
  <c r="N11" i="1"/>
  <c r="R11" i="1" s="1"/>
  <c r="X18" i="3"/>
  <c r="X12" i="7"/>
  <c r="AE42" i="6"/>
  <c r="R24" i="1" l="1"/>
  <c r="R4" i="1"/>
  <c r="R35" i="1"/>
  <c r="R36" i="1" s="1"/>
  <c r="Q4" i="1"/>
  <c r="Q36" i="1" s="1"/>
  <c r="X6" i="13"/>
  <c r="M36" i="1"/>
  <c r="X6" i="9"/>
  <c r="X6" i="11"/>
  <c r="W4" i="7"/>
  <c r="W4" i="3"/>
  <c r="AE4" i="6"/>
  <c r="L36" i="1"/>
  <c r="K36" i="1"/>
  <c r="N36" i="1"/>
  <c r="C36" i="1"/>
  <c r="I36" i="1"/>
  <c r="D36" i="1"/>
</calcChain>
</file>

<file path=xl/sharedStrings.xml><?xml version="1.0" encoding="utf-8"?>
<sst xmlns="http://schemas.openxmlformats.org/spreadsheetml/2006/main" count="1444" uniqueCount="500">
  <si>
    <t>長野県　市郡新聞専売店別部数一覧表</t>
    <rPh sb="0" eb="3">
      <t>ナガノケン</t>
    </rPh>
    <rPh sb="4" eb="5">
      <t>シ</t>
    </rPh>
    <rPh sb="5" eb="6">
      <t>グン</t>
    </rPh>
    <rPh sb="6" eb="8">
      <t>シンブン</t>
    </rPh>
    <rPh sb="8" eb="11">
      <t>センバイテン</t>
    </rPh>
    <rPh sb="11" eb="12">
      <t>ベツ</t>
    </rPh>
    <rPh sb="12" eb="14">
      <t>ブスウ</t>
    </rPh>
    <rPh sb="14" eb="16">
      <t>イチラン</t>
    </rPh>
    <rPh sb="16" eb="17">
      <t>ヒョウ</t>
    </rPh>
    <phoneticPr fontId="4"/>
  </si>
  <si>
    <t>専売・販売店名</t>
    <rPh sb="0" eb="2">
      <t>センバイ</t>
    </rPh>
    <rPh sb="3" eb="6">
      <t>ハンバイテン</t>
    </rPh>
    <rPh sb="6" eb="7">
      <t>メイ</t>
    </rPh>
    <phoneticPr fontId="4"/>
  </si>
  <si>
    <t>中日新聞</t>
    <rPh sb="0" eb="2">
      <t>チュウニチ</t>
    </rPh>
    <rPh sb="2" eb="4">
      <t>シンブン</t>
    </rPh>
    <phoneticPr fontId="4"/>
  </si>
  <si>
    <t>朝日新聞</t>
    <rPh sb="0" eb="2">
      <t>アサヒ</t>
    </rPh>
    <rPh sb="2" eb="4">
      <t>シンブン</t>
    </rPh>
    <phoneticPr fontId="4"/>
  </si>
  <si>
    <t>毎日新聞</t>
    <rPh sb="0" eb="2">
      <t>マイニチ</t>
    </rPh>
    <rPh sb="2" eb="4">
      <t>シンブン</t>
    </rPh>
    <phoneticPr fontId="4"/>
  </si>
  <si>
    <t>読売新聞</t>
    <rPh sb="0" eb="2">
      <t>ヨミウリ</t>
    </rPh>
    <rPh sb="2" eb="4">
      <t>シンブン</t>
    </rPh>
    <phoneticPr fontId="4"/>
  </si>
  <si>
    <t>信濃毎日新聞</t>
    <rPh sb="0" eb="2">
      <t>シナノ</t>
    </rPh>
    <rPh sb="2" eb="4">
      <t>マイニチ</t>
    </rPh>
    <rPh sb="4" eb="6">
      <t>シンブン</t>
    </rPh>
    <phoneticPr fontId="4"/>
  </si>
  <si>
    <t>合  売</t>
    <rPh sb="0" eb="1">
      <t>ゴウ</t>
    </rPh>
    <rPh sb="3" eb="4">
      <t>バイ</t>
    </rPh>
    <phoneticPr fontId="4"/>
  </si>
  <si>
    <t>長野日報</t>
    <rPh sb="0" eb="2">
      <t>ナガノ</t>
    </rPh>
    <rPh sb="2" eb="4">
      <t>ニッポウ</t>
    </rPh>
    <phoneticPr fontId="4"/>
  </si>
  <si>
    <t>計</t>
    <rPh sb="0" eb="1">
      <t>ケイ</t>
    </rPh>
    <phoneticPr fontId="4"/>
  </si>
  <si>
    <t>部数</t>
    <rPh sb="0" eb="2">
      <t>ブスウ</t>
    </rPh>
    <phoneticPr fontId="4"/>
  </si>
  <si>
    <t>折込数</t>
    <rPh sb="0" eb="2">
      <t>オリコミ</t>
    </rPh>
    <rPh sb="2" eb="3">
      <t>スウ</t>
    </rPh>
    <phoneticPr fontId="4"/>
  </si>
  <si>
    <t>北　　　信</t>
    <rPh sb="0" eb="1">
      <t>キタ</t>
    </rPh>
    <rPh sb="4" eb="5">
      <t>シン</t>
    </rPh>
    <phoneticPr fontId="4"/>
  </si>
  <si>
    <t>長野市</t>
    <rPh sb="0" eb="3">
      <t>ナガノシ</t>
    </rPh>
    <phoneticPr fontId="4"/>
  </si>
  <si>
    <t>須坂市</t>
    <rPh sb="0" eb="3">
      <t>スザカシ</t>
    </rPh>
    <phoneticPr fontId="4"/>
  </si>
  <si>
    <t>上高井郡</t>
    <rPh sb="0" eb="4">
      <t>カミタカイグン</t>
    </rPh>
    <phoneticPr fontId="4"/>
  </si>
  <si>
    <t>上水内郡</t>
    <rPh sb="0" eb="1">
      <t>カミ</t>
    </rPh>
    <rPh sb="1" eb="2">
      <t>ミズ</t>
    </rPh>
    <rPh sb="2" eb="3">
      <t>ウチ</t>
    </rPh>
    <rPh sb="3" eb="4">
      <t>グン</t>
    </rPh>
    <phoneticPr fontId="4"/>
  </si>
  <si>
    <t>中野市</t>
    <rPh sb="0" eb="3">
      <t>ナカノシ</t>
    </rPh>
    <phoneticPr fontId="4"/>
  </si>
  <si>
    <t>飯山市</t>
    <rPh sb="0" eb="3">
      <t>イイヤマシ</t>
    </rPh>
    <phoneticPr fontId="4"/>
  </si>
  <si>
    <t>下高井郡</t>
    <rPh sb="0" eb="4">
      <t>シモタカイグン</t>
    </rPh>
    <phoneticPr fontId="4"/>
  </si>
  <si>
    <t>下水内郡</t>
    <rPh sb="0" eb="1">
      <t>シモ</t>
    </rPh>
    <rPh sb="1" eb="2">
      <t>ミズ</t>
    </rPh>
    <rPh sb="2" eb="3">
      <t>ウチ</t>
    </rPh>
    <rPh sb="3" eb="4">
      <t>グン</t>
    </rPh>
    <phoneticPr fontId="4"/>
  </si>
  <si>
    <t>千曲市</t>
    <rPh sb="0" eb="2">
      <t>チクマ</t>
    </rPh>
    <rPh sb="2" eb="3">
      <t>シ</t>
    </rPh>
    <phoneticPr fontId="4"/>
  </si>
  <si>
    <t>東　　信</t>
    <rPh sb="0" eb="1">
      <t>トウ</t>
    </rPh>
    <rPh sb="3" eb="4">
      <t>シン</t>
    </rPh>
    <phoneticPr fontId="4"/>
  </si>
  <si>
    <t>埴科郡</t>
    <rPh sb="0" eb="3">
      <t>ハニシナグン</t>
    </rPh>
    <phoneticPr fontId="4"/>
  </si>
  <si>
    <t>上田市・小県郡</t>
    <rPh sb="0" eb="3">
      <t>ウエダシ</t>
    </rPh>
    <rPh sb="4" eb="7">
      <t>チイサガタグン</t>
    </rPh>
    <phoneticPr fontId="4"/>
  </si>
  <si>
    <t>東御市</t>
    <rPh sb="0" eb="1">
      <t>トウ</t>
    </rPh>
    <rPh sb="1" eb="2">
      <t>オ</t>
    </rPh>
    <rPh sb="2" eb="3">
      <t>シ</t>
    </rPh>
    <phoneticPr fontId="4"/>
  </si>
  <si>
    <t>小諸市</t>
    <rPh sb="0" eb="3">
      <t>コモロシ</t>
    </rPh>
    <phoneticPr fontId="4"/>
  </si>
  <si>
    <t>北佐久郡</t>
    <rPh sb="0" eb="4">
      <t>キタサクグン</t>
    </rPh>
    <phoneticPr fontId="4"/>
  </si>
  <si>
    <t>佐久市</t>
    <rPh sb="0" eb="3">
      <t>サクシ</t>
    </rPh>
    <phoneticPr fontId="4"/>
  </si>
  <si>
    <t>南佐久郡</t>
    <rPh sb="0" eb="4">
      <t>ミナミサクグン</t>
    </rPh>
    <phoneticPr fontId="4"/>
  </si>
  <si>
    <t>中　信</t>
    <rPh sb="0" eb="1">
      <t>ナカ</t>
    </rPh>
    <rPh sb="2" eb="3">
      <t>シン</t>
    </rPh>
    <phoneticPr fontId="4"/>
  </si>
  <si>
    <t>松本市</t>
    <rPh sb="0" eb="3">
      <t>マツモトシ</t>
    </rPh>
    <phoneticPr fontId="4"/>
  </si>
  <si>
    <t>塩尻市</t>
    <rPh sb="0" eb="3">
      <t>シオジリシ</t>
    </rPh>
    <phoneticPr fontId="4"/>
  </si>
  <si>
    <t>安曇野市</t>
    <rPh sb="0" eb="2">
      <t>アヅミ</t>
    </rPh>
    <rPh sb="2" eb="3">
      <t>ノ</t>
    </rPh>
    <rPh sb="3" eb="4">
      <t>シ</t>
    </rPh>
    <phoneticPr fontId="4"/>
  </si>
  <si>
    <t>東筑摩郡</t>
    <rPh sb="0" eb="1">
      <t>ヒガシ</t>
    </rPh>
    <rPh sb="1" eb="3">
      <t>チクマ</t>
    </rPh>
    <rPh sb="3" eb="4">
      <t>グン</t>
    </rPh>
    <phoneticPr fontId="4"/>
  </si>
  <si>
    <t>大町市</t>
    <rPh sb="0" eb="3">
      <t>オオマチシ</t>
    </rPh>
    <phoneticPr fontId="4"/>
  </si>
  <si>
    <t>北安曇郡</t>
    <rPh sb="0" eb="4">
      <t>キタアズミグン</t>
    </rPh>
    <phoneticPr fontId="4"/>
  </si>
  <si>
    <t>木曽郡</t>
    <rPh sb="0" eb="2">
      <t>キソ</t>
    </rPh>
    <rPh sb="2" eb="3">
      <t>グン</t>
    </rPh>
    <phoneticPr fontId="4"/>
  </si>
  <si>
    <t>南　　　信</t>
    <rPh sb="0" eb="1">
      <t>ナン</t>
    </rPh>
    <rPh sb="4" eb="5">
      <t>シン</t>
    </rPh>
    <phoneticPr fontId="4"/>
  </si>
  <si>
    <t>岡谷市</t>
    <rPh sb="0" eb="3">
      <t>オカヤシ</t>
    </rPh>
    <phoneticPr fontId="4"/>
  </si>
  <si>
    <t>諏訪市</t>
    <rPh sb="0" eb="3">
      <t>スワシ</t>
    </rPh>
    <phoneticPr fontId="4"/>
  </si>
  <si>
    <t>茅野市</t>
    <rPh sb="0" eb="3">
      <t>チノシ</t>
    </rPh>
    <phoneticPr fontId="4"/>
  </si>
  <si>
    <t>諏訪郡</t>
    <rPh sb="0" eb="3">
      <t>スワグン</t>
    </rPh>
    <phoneticPr fontId="4"/>
  </si>
  <si>
    <t>上伊那郡</t>
    <rPh sb="0" eb="4">
      <t>カミイナグン</t>
    </rPh>
    <phoneticPr fontId="4"/>
  </si>
  <si>
    <t>伊那市</t>
    <rPh sb="0" eb="3">
      <t>イナシ</t>
    </rPh>
    <phoneticPr fontId="4"/>
  </si>
  <si>
    <t>駒ヶ根市</t>
    <rPh sb="0" eb="4">
      <t>コマガネシ</t>
    </rPh>
    <phoneticPr fontId="4"/>
  </si>
  <si>
    <t>飯田市</t>
    <rPh sb="0" eb="3">
      <t>イイダシ</t>
    </rPh>
    <phoneticPr fontId="4"/>
  </si>
  <si>
    <t>下伊那郡</t>
    <rPh sb="0" eb="4">
      <t>シモイナグン</t>
    </rPh>
    <phoneticPr fontId="4"/>
  </si>
  <si>
    <t>新聞折込広告部数明細表</t>
    <rPh sb="0" eb="2">
      <t>シンブン</t>
    </rPh>
    <rPh sb="2" eb="4">
      <t>オリコミ</t>
    </rPh>
    <rPh sb="4" eb="6">
      <t>コウコク</t>
    </rPh>
    <rPh sb="6" eb="8">
      <t>ブスウ</t>
    </rPh>
    <rPh sb="8" eb="10">
      <t>メイサイ</t>
    </rPh>
    <rPh sb="10" eb="11">
      <t>ヒョウ</t>
    </rPh>
    <phoneticPr fontId="4"/>
  </si>
  <si>
    <t>（　　　-　　）</t>
    <phoneticPr fontId="4"/>
  </si>
  <si>
    <t>北信地区 : １</t>
    <rPh sb="0" eb="1">
      <t>ホク</t>
    </rPh>
    <rPh sb="1" eb="2">
      <t>シン</t>
    </rPh>
    <rPh sb="2" eb="4">
      <t>チク</t>
    </rPh>
    <phoneticPr fontId="4"/>
  </si>
  <si>
    <t>長野県</t>
    <phoneticPr fontId="4"/>
  </si>
  <si>
    <t>広告主</t>
    <rPh sb="0" eb="2">
      <t>コウコク</t>
    </rPh>
    <rPh sb="2" eb="3">
      <t>ヌシ</t>
    </rPh>
    <phoneticPr fontId="4"/>
  </si>
  <si>
    <t>折込日</t>
    <rPh sb="0" eb="2">
      <t>オリコミ</t>
    </rPh>
    <rPh sb="2" eb="3">
      <t>ヒ</t>
    </rPh>
    <phoneticPr fontId="4"/>
  </si>
  <si>
    <t>サイズ</t>
    <phoneticPr fontId="4"/>
  </si>
  <si>
    <t>枚数</t>
    <rPh sb="0" eb="2">
      <t>マイスウ</t>
    </rPh>
    <phoneticPr fontId="4"/>
  </si>
  <si>
    <t>長野市</t>
    <phoneticPr fontId="4"/>
  </si>
  <si>
    <t>タイトル</t>
    <phoneticPr fontId="4"/>
  </si>
  <si>
    <t>摘要</t>
    <rPh sb="0" eb="2">
      <t>テキヨウ</t>
    </rPh>
    <phoneticPr fontId="4"/>
  </si>
  <si>
    <t>中　　　　　　日</t>
    <rPh sb="0" eb="1">
      <t>チュウ</t>
    </rPh>
    <rPh sb="7" eb="8">
      <t>ニチ</t>
    </rPh>
    <phoneticPr fontId="4"/>
  </si>
  <si>
    <t>読              売</t>
    <phoneticPr fontId="4"/>
  </si>
  <si>
    <t>信   濃   毎   日</t>
    <rPh sb="0" eb="5">
      <t>シナノ</t>
    </rPh>
    <rPh sb="8" eb="13">
      <t>マイニチ</t>
    </rPh>
    <phoneticPr fontId="4"/>
  </si>
  <si>
    <t>店     名</t>
    <rPh sb="0" eb="7">
      <t>テンメイ</t>
    </rPh>
    <phoneticPr fontId="4"/>
  </si>
  <si>
    <t>基本部数</t>
    <rPh sb="0" eb="2">
      <t>キホン</t>
    </rPh>
    <rPh sb="2" eb="4">
      <t>ブスウ</t>
    </rPh>
    <phoneticPr fontId="4"/>
  </si>
  <si>
    <t>折込部数</t>
    <rPh sb="0" eb="2">
      <t>オリコミ</t>
    </rPh>
    <rPh sb="2" eb="4">
      <t>ブスウ</t>
    </rPh>
    <phoneticPr fontId="4"/>
  </si>
  <si>
    <t>店     名</t>
    <phoneticPr fontId="4"/>
  </si>
  <si>
    <t>基本部数</t>
    <phoneticPr fontId="4"/>
  </si>
  <si>
    <t>折込部数</t>
  </si>
  <si>
    <t>店     名</t>
    <phoneticPr fontId="4"/>
  </si>
  <si>
    <t>基本部数</t>
  </si>
  <si>
    <t>店     名</t>
    <phoneticPr fontId="4"/>
  </si>
  <si>
    <t>店     名</t>
    <rPh sb="0" eb="1">
      <t>テン</t>
    </rPh>
    <rPh sb="6" eb="7">
      <t>メイ</t>
    </rPh>
    <phoneticPr fontId="4"/>
  </si>
  <si>
    <t>基本部数</t>
    <rPh sb="0" eb="2">
      <t>キホン</t>
    </rPh>
    <phoneticPr fontId="4"/>
  </si>
  <si>
    <t>長     野</t>
    <rPh sb="0" eb="7">
      <t>ナガノ</t>
    </rPh>
    <phoneticPr fontId="4"/>
  </si>
  <si>
    <t>長野東部</t>
    <rPh sb="0" eb="2">
      <t>ナガノ</t>
    </rPh>
    <rPh sb="2" eb="4">
      <t>トウブ</t>
    </rPh>
    <phoneticPr fontId="4"/>
  </si>
  <si>
    <t>―</t>
    <phoneticPr fontId="4"/>
  </si>
  <si>
    <t>―</t>
    <phoneticPr fontId="4"/>
  </si>
  <si>
    <t>ながのセンター</t>
    <phoneticPr fontId="4"/>
  </si>
  <si>
    <t>西高通り</t>
    <rPh sb="0" eb="1">
      <t>ニシ</t>
    </rPh>
    <rPh sb="1" eb="2">
      <t>タカ</t>
    </rPh>
    <rPh sb="2" eb="3">
      <t>トオ</t>
    </rPh>
    <phoneticPr fontId="4"/>
  </si>
  <si>
    <t>若    穂</t>
    <rPh sb="0" eb="1">
      <t>ワカ</t>
    </rPh>
    <rPh sb="5" eb="6">
      <t>ホ</t>
    </rPh>
    <phoneticPr fontId="4"/>
  </si>
  <si>
    <t>北 長 野</t>
    <rPh sb="0" eb="1">
      <t>キタ</t>
    </rPh>
    <rPh sb="2" eb="5">
      <t>ナガノ</t>
    </rPh>
    <phoneticPr fontId="4"/>
  </si>
  <si>
    <t>中     央</t>
    <rPh sb="0" eb="7">
      <t>チュウオウ</t>
    </rPh>
    <phoneticPr fontId="4"/>
  </si>
  <si>
    <t>南</t>
    <rPh sb="0" eb="1">
      <t>ミナミ</t>
    </rPh>
    <phoneticPr fontId="4"/>
  </si>
  <si>
    <t>篠 ノ 井(中 島)</t>
    <rPh sb="0" eb="5">
      <t>シノノイ</t>
    </rPh>
    <rPh sb="6" eb="9">
      <t>ナカジマ</t>
    </rPh>
    <phoneticPr fontId="4"/>
  </si>
  <si>
    <t>―</t>
    <phoneticPr fontId="4"/>
  </si>
  <si>
    <t>南長野</t>
    <rPh sb="0" eb="1">
      <t>ミナミ</t>
    </rPh>
    <rPh sb="1" eb="3">
      <t>ナガノ</t>
    </rPh>
    <phoneticPr fontId="4"/>
  </si>
  <si>
    <t>伊 勢 宮</t>
    <rPh sb="0" eb="3">
      <t>イセ</t>
    </rPh>
    <rPh sb="4" eb="5">
      <t>ミヤ</t>
    </rPh>
    <phoneticPr fontId="4"/>
  </si>
  <si>
    <t>本    店</t>
    <rPh sb="0" eb="6">
      <t>ホンテン</t>
    </rPh>
    <phoneticPr fontId="4"/>
  </si>
  <si>
    <t>長野篠 ノ 井</t>
    <rPh sb="0" eb="2">
      <t>ナガノ</t>
    </rPh>
    <rPh sb="2" eb="7">
      <t>シノノイ</t>
    </rPh>
    <phoneticPr fontId="4"/>
  </si>
  <si>
    <t>大 豆 島</t>
    <rPh sb="0" eb="3">
      <t>ダイズ</t>
    </rPh>
    <rPh sb="4" eb="5">
      <t>シマ</t>
    </rPh>
    <phoneticPr fontId="4"/>
  </si>
  <si>
    <t>西    部</t>
    <rPh sb="0" eb="6">
      <t>セイブ</t>
    </rPh>
    <phoneticPr fontId="4"/>
  </si>
  <si>
    <t>長野松代</t>
    <rPh sb="0" eb="2">
      <t>ナガノ</t>
    </rPh>
    <rPh sb="2" eb="4">
      <t>マツダイ</t>
    </rPh>
    <phoneticPr fontId="4"/>
  </si>
  <si>
    <t>中     越</t>
    <rPh sb="0" eb="7">
      <t>ナカゴエ</t>
    </rPh>
    <phoneticPr fontId="4"/>
  </si>
  <si>
    <t>小     計</t>
    <phoneticPr fontId="4"/>
  </si>
  <si>
    <t>長野豊野</t>
    <rPh sb="0" eb="2">
      <t>ナガノ</t>
    </rPh>
    <rPh sb="2" eb="4">
      <t>トヨノ</t>
    </rPh>
    <phoneticPr fontId="4"/>
  </si>
  <si>
    <t>柳     原</t>
    <rPh sb="0" eb="7">
      <t>ヤナハラ</t>
    </rPh>
    <phoneticPr fontId="4"/>
  </si>
  <si>
    <t>更    北</t>
    <rPh sb="0" eb="6">
      <t>コウホク</t>
    </rPh>
    <phoneticPr fontId="4"/>
  </si>
  <si>
    <t>高     田</t>
    <rPh sb="0" eb="7">
      <t>タカダ</t>
    </rPh>
    <phoneticPr fontId="4"/>
  </si>
  <si>
    <t>七二会 (合)</t>
    <rPh sb="0" eb="1">
      <t>ナナ</t>
    </rPh>
    <rPh sb="1" eb="2">
      <t>ニ</t>
    </rPh>
    <rPh sb="2" eb="3">
      <t>ア</t>
    </rPh>
    <rPh sb="5" eb="6">
      <t>ゴウ</t>
    </rPh>
    <phoneticPr fontId="4"/>
  </si>
  <si>
    <t>若     槻</t>
    <rPh sb="0" eb="7">
      <t>ワカツキ</t>
    </rPh>
    <phoneticPr fontId="4"/>
  </si>
  <si>
    <t>戸　　隠(合)</t>
    <rPh sb="0" eb="1">
      <t>ト</t>
    </rPh>
    <rPh sb="3" eb="4">
      <t>イン</t>
    </rPh>
    <phoneticPr fontId="4"/>
  </si>
  <si>
    <t>朝陽駅前</t>
    <rPh sb="0" eb="1">
      <t>アサ</t>
    </rPh>
    <rPh sb="1" eb="2">
      <t>ヨウ</t>
    </rPh>
    <rPh sb="2" eb="4">
      <t>エキマエ</t>
    </rPh>
    <phoneticPr fontId="4"/>
  </si>
  <si>
    <t>鬼無里(合)</t>
    <rPh sb="0" eb="3">
      <t>キナサ</t>
    </rPh>
    <phoneticPr fontId="4"/>
  </si>
  <si>
    <t>三     輪</t>
    <rPh sb="0" eb="7">
      <t>ミワ</t>
    </rPh>
    <phoneticPr fontId="4"/>
  </si>
  <si>
    <t>新   町 (合)</t>
    <rPh sb="0" eb="5">
      <t>シンマチ</t>
    </rPh>
    <rPh sb="7" eb="8">
      <t>ゴウ</t>
    </rPh>
    <phoneticPr fontId="4"/>
  </si>
  <si>
    <t>浅川山間部</t>
    <rPh sb="0" eb="2">
      <t>アサカワ</t>
    </rPh>
    <rPh sb="2" eb="5">
      <t>サンカンブ</t>
    </rPh>
    <phoneticPr fontId="4"/>
  </si>
  <si>
    <t>小     市</t>
    <rPh sb="0" eb="7">
      <t>コイチ</t>
    </rPh>
    <phoneticPr fontId="4"/>
  </si>
  <si>
    <t>小     計</t>
    <rPh sb="0" eb="7">
      <t>ショウケイ</t>
    </rPh>
    <phoneticPr fontId="4"/>
  </si>
  <si>
    <t>(ｾﾝﾀｰ合計)</t>
    <rPh sb="5" eb="7">
      <t>ゴウケイ</t>
    </rPh>
    <phoneticPr fontId="4"/>
  </si>
  <si>
    <t>安 茂 里</t>
    <rPh sb="0" eb="5">
      <t>アモリ</t>
    </rPh>
    <phoneticPr fontId="4"/>
  </si>
  <si>
    <t>三     才</t>
    <rPh sb="0" eb="1">
      <t>サン</t>
    </rPh>
    <rPh sb="6" eb="7">
      <t>サイ</t>
    </rPh>
    <phoneticPr fontId="4"/>
  </si>
  <si>
    <t>中 山 部</t>
    <rPh sb="0" eb="3">
      <t>ナカヤマ</t>
    </rPh>
    <rPh sb="4" eb="5">
      <t>ベ</t>
    </rPh>
    <phoneticPr fontId="4"/>
  </si>
  <si>
    <t>豊　　野</t>
    <rPh sb="0" eb="1">
      <t>ユタカ</t>
    </rPh>
    <rPh sb="3" eb="4">
      <t>ノ</t>
    </rPh>
    <phoneticPr fontId="4"/>
  </si>
  <si>
    <t>合     計</t>
    <phoneticPr fontId="4"/>
  </si>
  <si>
    <t>白　字</t>
    <rPh sb="0" eb="1">
      <t>シロ</t>
    </rPh>
    <rPh sb="2" eb="3">
      <t>ジ</t>
    </rPh>
    <phoneticPr fontId="4"/>
  </si>
  <si>
    <t>　合併による市郡間移動あるいは廃店等</t>
    <rPh sb="1" eb="3">
      <t>ガッペイ</t>
    </rPh>
    <rPh sb="6" eb="7">
      <t>シ</t>
    </rPh>
    <rPh sb="7" eb="8">
      <t>グン</t>
    </rPh>
    <rPh sb="8" eb="9">
      <t>カン</t>
    </rPh>
    <rPh sb="9" eb="11">
      <t>イドウ</t>
    </rPh>
    <rPh sb="15" eb="16">
      <t>ハイ</t>
    </rPh>
    <rPh sb="16" eb="17">
      <t>テン</t>
    </rPh>
    <rPh sb="17" eb="18">
      <t>トウ</t>
    </rPh>
    <phoneticPr fontId="4"/>
  </si>
  <si>
    <t>　　㈱長野県中日サービスセンター</t>
    <rPh sb="3" eb="6">
      <t>ナガノケン</t>
    </rPh>
    <rPh sb="6" eb="8">
      <t>チュウニチ</t>
    </rPh>
    <phoneticPr fontId="4"/>
  </si>
  <si>
    <t>本社：TEL 0265(52)0675　FAX 0265(52)2308</t>
    <rPh sb="0" eb="2">
      <t>ホンシャ</t>
    </rPh>
    <phoneticPr fontId="4"/>
  </si>
  <si>
    <t>伊那：TEL 0265(73)6698　FAX 0265(73)8832</t>
    <rPh sb="0" eb="2">
      <t>イナ</t>
    </rPh>
    <phoneticPr fontId="4"/>
  </si>
  <si>
    <t>松本：TEL 0263(88)9009　FAX 0263(88)9622</t>
    <rPh sb="0" eb="2">
      <t>マツモト</t>
    </rPh>
    <phoneticPr fontId="4"/>
  </si>
  <si>
    <t>（　　　-　　　）</t>
    <phoneticPr fontId="4"/>
  </si>
  <si>
    <t>北信地区 : ２</t>
    <rPh sb="0" eb="1">
      <t>ホク</t>
    </rPh>
    <rPh sb="1" eb="2">
      <t>シン</t>
    </rPh>
    <rPh sb="2" eb="4">
      <t>チク</t>
    </rPh>
    <phoneticPr fontId="4"/>
  </si>
  <si>
    <t>長野県</t>
    <phoneticPr fontId="4"/>
  </si>
  <si>
    <t>合              売</t>
    <rPh sb="0" eb="1">
      <t>ゴウ</t>
    </rPh>
    <rPh sb="15" eb="16">
      <t>バイ</t>
    </rPh>
    <phoneticPr fontId="4"/>
  </si>
  <si>
    <t>須     坂</t>
    <rPh sb="0" eb="7">
      <t>スザカ</t>
    </rPh>
    <phoneticPr fontId="4"/>
  </si>
  <si>
    <t>須　　　坂</t>
    <rPh sb="0" eb="1">
      <t>ス</t>
    </rPh>
    <rPh sb="4" eb="5">
      <t>サカ</t>
    </rPh>
    <phoneticPr fontId="4"/>
  </si>
  <si>
    <t>南 須 坂</t>
    <rPh sb="0" eb="1">
      <t>ミナミ</t>
    </rPh>
    <rPh sb="2" eb="5">
      <t>スザカ</t>
    </rPh>
    <phoneticPr fontId="4"/>
  </si>
  <si>
    <t>上高井郡</t>
    <rPh sb="0" eb="1">
      <t>カミ</t>
    </rPh>
    <rPh sb="1" eb="3">
      <t>タカイ</t>
    </rPh>
    <rPh sb="3" eb="4">
      <t>グン</t>
    </rPh>
    <phoneticPr fontId="4"/>
  </si>
  <si>
    <t>合     計</t>
    <rPh sb="0" eb="7">
      <t>ゴウケイ</t>
    </rPh>
    <phoneticPr fontId="4"/>
  </si>
  <si>
    <t>ＣＤ</t>
    <phoneticPr fontId="4"/>
  </si>
  <si>
    <t>小 布 施</t>
    <rPh sb="0" eb="5">
      <t>オブセ</t>
    </rPh>
    <phoneticPr fontId="4"/>
  </si>
  <si>
    <t>高   山 (合)</t>
    <rPh sb="0" eb="5">
      <t>タカヤマ</t>
    </rPh>
    <rPh sb="7" eb="8">
      <t>ゴウ</t>
    </rPh>
    <phoneticPr fontId="4"/>
  </si>
  <si>
    <t>牟礼小林 (合)</t>
    <rPh sb="0" eb="2">
      <t>ムレ</t>
    </rPh>
    <rPh sb="2" eb="4">
      <t>コバヤシ</t>
    </rPh>
    <rPh sb="6" eb="7">
      <t>ゴウ</t>
    </rPh>
    <phoneticPr fontId="4"/>
  </si>
  <si>
    <t>牟礼横山 (合)</t>
    <rPh sb="0" eb="2">
      <t>ムレ</t>
    </rPh>
    <rPh sb="2" eb="4">
      <t>ヨコヤマ</t>
    </rPh>
    <rPh sb="6" eb="7">
      <t>ゴウ</t>
    </rPh>
    <phoneticPr fontId="4"/>
  </si>
  <si>
    <t>古   間 (合)</t>
    <rPh sb="0" eb="5">
      <t>フルマ</t>
    </rPh>
    <rPh sb="7" eb="8">
      <t>ゴウ</t>
    </rPh>
    <phoneticPr fontId="4"/>
  </si>
  <si>
    <t>黒   姫 (合)</t>
    <rPh sb="0" eb="5">
      <t>クロヒメ</t>
    </rPh>
    <rPh sb="7" eb="8">
      <t>ゴウ</t>
    </rPh>
    <phoneticPr fontId="4"/>
  </si>
  <si>
    <t>高   府 (合)</t>
    <rPh sb="0" eb="1">
      <t>タカ</t>
    </rPh>
    <rPh sb="4" eb="5">
      <t>フ</t>
    </rPh>
    <rPh sb="7" eb="8">
      <t>ゴウ</t>
    </rPh>
    <phoneticPr fontId="4"/>
  </si>
  <si>
    <t>小     計</t>
  </si>
  <si>
    <t>北信地区 : ３</t>
    <rPh sb="0" eb="1">
      <t>ホク</t>
    </rPh>
    <rPh sb="1" eb="2">
      <t>シン</t>
    </rPh>
    <rPh sb="2" eb="4">
      <t>チク</t>
    </rPh>
    <phoneticPr fontId="4"/>
  </si>
  <si>
    <t>店     名</t>
    <phoneticPr fontId="4"/>
  </si>
  <si>
    <t>中野北部 (合)</t>
    <rPh sb="0" eb="2">
      <t>ナカノ</t>
    </rPh>
    <rPh sb="2" eb="4">
      <t>ホクブ</t>
    </rPh>
    <rPh sb="6" eb="7">
      <t>ゴウ</t>
    </rPh>
    <phoneticPr fontId="4"/>
  </si>
  <si>
    <t>中野中央 (合)</t>
    <rPh sb="0" eb="2">
      <t>ナカノ</t>
    </rPh>
    <rPh sb="2" eb="4">
      <t>チュウオウ</t>
    </rPh>
    <rPh sb="6" eb="7">
      <t>ゴウ</t>
    </rPh>
    <phoneticPr fontId="4"/>
  </si>
  <si>
    <t>中野南部 (合)</t>
    <rPh sb="0" eb="2">
      <t>ナカノ</t>
    </rPh>
    <rPh sb="2" eb="4">
      <t>ナンブ</t>
    </rPh>
    <rPh sb="6" eb="7">
      <t>ゴウ</t>
    </rPh>
    <phoneticPr fontId="4"/>
  </si>
  <si>
    <t>替   佐 (合)</t>
    <rPh sb="0" eb="5">
      <t>カエサ</t>
    </rPh>
    <rPh sb="7" eb="8">
      <t>ゴウ</t>
    </rPh>
    <phoneticPr fontId="4"/>
  </si>
  <si>
    <t xml:space="preserve">    </t>
    <phoneticPr fontId="4"/>
  </si>
  <si>
    <t>木   島 (合)</t>
    <rPh sb="0" eb="5">
      <t>キジマ</t>
    </rPh>
    <rPh sb="7" eb="8">
      <t>ゴウ</t>
    </rPh>
    <phoneticPr fontId="4"/>
  </si>
  <si>
    <t>瑞   穂 (合)</t>
    <rPh sb="0" eb="5">
      <t>ミズホ</t>
    </rPh>
    <rPh sb="7" eb="8">
      <t>ゴウ</t>
    </rPh>
    <phoneticPr fontId="4"/>
  </si>
  <si>
    <t>飯山牧野 (合)</t>
    <rPh sb="0" eb="2">
      <t>イイヤマ</t>
    </rPh>
    <rPh sb="2" eb="4">
      <t>マキノ</t>
    </rPh>
    <rPh sb="6" eb="7">
      <t>ゴウ</t>
    </rPh>
    <phoneticPr fontId="4"/>
  </si>
  <si>
    <t>飯山岸田 (合)</t>
    <rPh sb="0" eb="2">
      <t>イイヤマ</t>
    </rPh>
    <rPh sb="2" eb="4">
      <t>キシダ</t>
    </rPh>
    <rPh sb="6" eb="7">
      <t>ゴウ</t>
    </rPh>
    <phoneticPr fontId="4"/>
  </si>
  <si>
    <t>外   様 (合)</t>
    <rPh sb="0" eb="5">
      <t>トザマ</t>
    </rPh>
    <rPh sb="7" eb="8">
      <t>ゴウ</t>
    </rPh>
    <phoneticPr fontId="4"/>
  </si>
  <si>
    <t>戸   狩 (合)</t>
    <rPh sb="0" eb="1">
      <t>ト</t>
    </rPh>
    <rPh sb="4" eb="5">
      <t>カリ</t>
    </rPh>
    <rPh sb="7" eb="8">
      <t>ゴウ</t>
    </rPh>
    <phoneticPr fontId="4"/>
  </si>
  <si>
    <t>湯田中 (合)</t>
    <rPh sb="0" eb="1">
      <t>ユ</t>
    </rPh>
    <rPh sb="1" eb="3">
      <t>タナカ</t>
    </rPh>
    <rPh sb="5" eb="6">
      <t>ゴウ</t>
    </rPh>
    <phoneticPr fontId="4"/>
  </si>
  <si>
    <t>渋  (合)</t>
    <rPh sb="0" eb="1">
      <t>シブ</t>
    </rPh>
    <rPh sb="4" eb="5">
      <t>ゴウ</t>
    </rPh>
    <phoneticPr fontId="4"/>
  </si>
  <si>
    <t>須賀川 (合)</t>
    <rPh sb="0" eb="3">
      <t>スカガワ</t>
    </rPh>
    <rPh sb="5" eb="6">
      <t>ゴウ</t>
    </rPh>
    <phoneticPr fontId="4"/>
  </si>
  <si>
    <t>岳   北 (合)</t>
    <rPh sb="0" eb="1">
      <t>タケ</t>
    </rPh>
    <rPh sb="4" eb="5">
      <t>キタ</t>
    </rPh>
    <rPh sb="7" eb="8">
      <t>ゴウ</t>
    </rPh>
    <phoneticPr fontId="4"/>
  </si>
  <si>
    <t>野沢温泉 (合)</t>
    <rPh sb="0" eb="2">
      <t>ノザワ</t>
    </rPh>
    <rPh sb="2" eb="4">
      <t>オンセン</t>
    </rPh>
    <rPh sb="6" eb="7">
      <t>ゴウ</t>
    </rPh>
    <phoneticPr fontId="4"/>
  </si>
  <si>
    <t>（　　　-　　　）</t>
    <phoneticPr fontId="4"/>
  </si>
  <si>
    <t>北信地区 : 4</t>
    <rPh sb="0" eb="1">
      <t>ホク</t>
    </rPh>
    <rPh sb="1" eb="2">
      <t>シン</t>
    </rPh>
    <rPh sb="2" eb="4">
      <t>チク</t>
    </rPh>
    <phoneticPr fontId="4"/>
  </si>
  <si>
    <t>長野県</t>
    <phoneticPr fontId="4"/>
  </si>
  <si>
    <t>サイズ</t>
    <phoneticPr fontId="4"/>
  </si>
  <si>
    <t>タイトル</t>
    <phoneticPr fontId="4"/>
  </si>
  <si>
    <t>読              売</t>
    <phoneticPr fontId="4"/>
  </si>
  <si>
    <t>店     名</t>
    <phoneticPr fontId="4"/>
  </si>
  <si>
    <t>店     名</t>
    <phoneticPr fontId="4"/>
  </si>
  <si>
    <t>店     名</t>
    <phoneticPr fontId="4"/>
  </si>
  <si>
    <t>森宮野原 (合)</t>
    <rPh sb="0" eb="1">
      <t>モリ</t>
    </rPh>
    <rPh sb="1" eb="2">
      <t>ミヤ</t>
    </rPh>
    <rPh sb="2" eb="3">
      <t>ノ</t>
    </rPh>
    <rPh sb="3" eb="4">
      <t>ノハラ</t>
    </rPh>
    <rPh sb="6" eb="7">
      <t>ゴウ</t>
    </rPh>
    <phoneticPr fontId="4"/>
  </si>
  <si>
    <t>千曲市</t>
    <rPh sb="0" eb="2">
      <t>センキョク</t>
    </rPh>
    <rPh sb="2" eb="3">
      <t>シ</t>
    </rPh>
    <phoneticPr fontId="4"/>
  </si>
  <si>
    <t>千曲更埴</t>
    <rPh sb="0" eb="2">
      <t>センキョク</t>
    </rPh>
    <rPh sb="2" eb="4">
      <t>コウショク</t>
    </rPh>
    <phoneticPr fontId="4"/>
  </si>
  <si>
    <t>屋     代</t>
    <rPh sb="0" eb="1">
      <t>ヤ</t>
    </rPh>
    <rPh sb="6" eb="7">
      <t>ダイ</t>
    </rPh>
    <phoneticPr fontId="4"/>
  </si>
  <si>
    <t>上田北部</t>
    <rPh sb="0" eb="2">
      <t>ウエダ</t>
    </rPh>
    <rPh sb="2" eb="4">
      <t>ホクブ</t>
    </rPh>
    <phoneticPr fontId="4"/>
  </si>
  <si>
    <t>雨     宮</t>
    <rPh sb="0" eb="7">
      <t>アマミヤ</t>
    </rPh>
    <phoneticPr fontId="4"/>
  </si>
  <si>
    <t>稲 荷 山</t>
    <rPh sb="0" eb="5">
      <t>イナリヤマ</t>
    </rPh>
    <phoneticPr fontId="4"/>
  </si>
  <si>
    <t>千曲八幡</t>
    <rPh sb="0" eb="2">
      <t>チクマ</t>
    </rPh>
    <rPh sb="2" eb="4">
      <t>ハチマン</t>
    </rPh>
    <phoneticPr fontId="4"/>
  </si>
  <si>
    <t xml:space="preserve"> 戸  倉</t>
    <rPh sb="1" eb="5">
      <t>トクラ</t>
    </rPh>
    <phoneticPr fontId="4"/>
  </si>
  <si>
    <t>上山田</t>
    <rPh sb="0" eb="1">
      <t>カミ</t>
    </rPh>
    <rPh sb="1" eb="3">
      <t>ヤマダ</t>
    </rPh>
    <phoneticPr fontId="4"/>
  </si>
  <si>
    <t>長野県　東信地区 :１</t>
    <rPh sb="0" eb="3">
      <t>ナガノケン</t>
    </rPh>
    <rPh sb="4" eb="5">
      <t>ヒガシ</t>
    </rPh>
    <rPh sb="5" eb="6">
      <t>シン</t>
    </rPh>
    <rPh sb="6" eb="8">
      <t>チク</t>
    </rPh>
    <phoneticPr fontId="4"/>
  </si>
  <si>
    <t>(        -        )</t>
    <phoneticPr fontId="4"/>
  </si>
  <si>
    <t>広告主</t>
    <phoneticPr fontId="4"/>
  </si>
  <si>
    <t>様</t>
    <rPh sb="0" eb="1">
      <t>サマ</t>
    </rPh>
    <phoneticPr fontId="4"/>
  </si>
  <si>
    <t>サイズ</t>
    <phoneticPr fontId="4"/>
  </si>
  <si>
    <t>枚数</t>
  </si>
  <si>
    <t>【埴科郡】</t>
    <rPh sb="1" eb="4">
      <t>ハニシナグン</t>
    </rPh>
    <phoneticPr fontId="4"/>
  </si>
  <si>
    <t>合　　　　　売</t>
    <rPh sb="0" eb="1">
      <t>ゴウ</t>
    </rPh>
    <rPh sb="6" eb="7">
      <t>バイ</t>
    </rPh>
    <phoneticPr fontId="4"/>
  </si>
  <si>
    <t>読              売</t>
    <phoneticPr fontId="4"/>
  </si>
  <si>
    <t>信   濃   毎   日</t>
  </si>
  <si>
    <t>店     名</t>
    <phoneticPr fontId="4"/>
  </si>
  <si>
    <t>店     名</t>
  </si>
  <si>
    <t>店     名</t>
    <phoneticPr fontId="4"/>
  </si>
  <si>
    <t>注</t>
  </si>
  <si>
    <t>坂　　　城</t>
    <rPh sb="0" eb="1">
      <t>サカ</t>
    </rPh>
    <rPh sb="4" eb="5">
      <t>ジョウ</t>
    </rPh>
    <phoneticPr fontId="4"/>
  </si>
  <si>
    <t>【上田市・小県郡】</t>
    <phoneticPr fontId="4"/>
  </si>
  <si>
    <t>丸   子 (合)</t>
    <rPh sb="0" eb="5">
      <t>マルコ</t>
    </rPh>
    <rPh sb="7" eb="8">
      <t>ゴウ</t>
    </rPh>
    <phoneticPr fontId="4"/>
  </si>
  <si>
    <t>上田中央</t>
    <rPh sb="0" eb="2">
      <t>ウエダ</t>
    </rPh>
    <rPh sb="2" eb="4">
      <t>チュウオウ</t>
    </rPh>
    <phoneticPr fontId="4"/>
  </si>
  <si>
    <t>東 郷 堂</t>
    <rPh sb="0" eb="1">
      <t>トウ</t>
    </rPh>
    <rPh sb="2" eb="3">
      <t>ゴウ</t>
    </rPh>
    <rPh sb="4" eb="5">
      <t>ドウ</t>
    </rPh>
    <phoneticPr fontId="4"/>
  </si>
  <si>
    <t>―</t>
    <phoneticPr fontId="4"/>
  </si>
  <si>
    <t>―</t>
    <phoneticPr fontId="4"/>
  </si>
  <si>
    <t>東 郷 堂</t>
  </si>
  <si>
    <t>上田西部</t>
    <rPh sb="0" eb="2">
      <t>ウエダ</t>
    </rPh>
    <rPh sb="2" eb="4">
      <t>セイブ</t>
    </rPh>
    <phoneticPr fontId="4"/>
  </si>
  <si>
    <t>旧     市     内</t>
    <rPh sb="0" eb="1">
      <t>キュウ</t>
    </rPh>
    <rPh sb="6" eb="13">
      <t>シナイ</t>
    </rPh>
    <phoneticPr fontId="4"/>
  </si>
  <si>
    <t>2</t>
    <phoneticPr fontId="4"/>
  </si>
  <si>
    <t>横  　町</t>
    <rPh sb="0" eb="1">
      <t>ヨコ</t>
    </rPh>
    <rPh sb="4" eb="5">
      <t>チョウ</t>
    </rPh>
    <phoneticPr fontId="4"/>
  </si>
  <si>
    <t>川辺地区</t>
    <rPh sb="0" eb="2">
      <t>カワベ</t>
    </rPh>
    <rPh sb="2" eb="4">
      <t>チク</t>
    </rPh>
    <phoneticPr fontId="4"/>
  </si>
  <si>
    <t>川     辺</t>
    <rPh sb="0" eb="7">
      <t>カワベ</t>
    </rPh>
    <phoneticPr fontId="4"/>
  </si>
  <si>
    <t>神科地区</t>
    <rPh sb="0" eb="1">
      <t>カミ</t>
    </rPh>
    <rPh sb="1" eb="2">
      <t>シナ</t>
    </rPh>
    <rPh sb="2" eb="4">
      <t>チク</t>
    </rPh>
    <phoneticPr fontId="4"/>
  </si>
  <si>
    <t>神科染屋</t>
    <rPh sb="0" eb="1">
      <t>カミ</t>
    </rPh>
    <rPh sb="1" eb="2">
      <t>シナ</t>
    </rPh>
    <rPh sb="2" eb="3">
      <t>ソメ</t>
    </rPh>
    <rPh sb="3" eb="4">
      <t>ヤ</t>
    </rPh>
    <phoneticPr fontId="4"/>
  </si>
  <si>
    <t>3</t>
  </si>
  <si>
    <t>常     田</t>
    <rPh sb="0" eb="7">
      <t>ツネダ</t>
    </rPh>
    <phoneticPr fontId="4"/>
  </si>
  <si>
    <t>33</t>
  </si>
  <si>
    <t>上 田 原</t>
    <rPh sb="0" eb="1">
      <t>ウエ</t>
    </rPh>
    <rPh sb="2" eb="5">
      <t>タハラ</t>
    </rPh>
    <phoneticPr fontId="4"/>
  </si>
  <si>
    <t>神科住吉</t>
    <rPh sb="0" eb="1">
      <t>カミ</t>
    </rPh>
    <rPh sb="1" eb="2">
      <t>シナ</t>
    </rPh>
    <rPh sb="2" eb="4">
      <t>スミヨシ</t>
    </rPh>
    <phoneticPr fontId="4"/>
  </si>
  <si>
    <t>4</t>
  </si>
  <si>
    <t>材 木 町</t>
    <rPh sb="0" eb="1">
      <t>ザイ</t>
    </rPh>
    <rPh sb="2" eb="3">
      <t>キ</t>
    </rPh>
    <rPh sb="4" eb="5">
      <t>マチ</t>
    </rPh>
    <phoneticPr fontId="4"/>
  </si>
  <si>
    <t>34</t>
  </si>
  <si>
    <t>下 之 条</t>
    <rPh sb="0" eb="1">
      <t>シモ</t>
    </rPh>
    <rPh sb="2" eb="3">
      <t>ノ</t>
    </rPh>
    <rPh sb="4" eb="5">
      <t>ジョウ</t>
    </rPh>
    <phoneticPr fontId="4"/>
  </si>
  <si>
    <t>神科中央</t>
    <rPh sb="0" eb="1">
      <t>カミ</t>
    </rPh>
    <rPh sb="1" eb="2">
      <t>シナ</t>
    </rPh>
    <rPh sb="2" eb="4">
      <t>チュウオウ</t>
    </rPh>
    <phoneticPr fontId="4"/>
  </si>
  <si>
    <t>5</t>
  </si>
  <si>
    <t>国     分</t>
    <rPh sb="0" eb="7">
      <t>コクブ</t>
    </rPh>
    <phoneticPr fontId="4"/>
  </si>
  <si>
    <t>伊勢山</t>
    <rPh sb="0" eb="2">
      <t>イセ</t>
    </rPh>
    <rPh sb="2" eb="3">
      <t>ヤマ</t>
    </rPh>
    <phoneticPr fontId="4"/>
  </si>
  <si>
    <t>6</t>
  </si>
  <si>
    <t>新     田</t>
    <rPh sb="0" eb="7">
      <t>シンデン</t>
    </rPh>
    <phoneticPr fontId="4"/>
  </si>
  <si>
    <t>川西地区</t>
    <rPh sb="0" eb="1">
      <t>カワ</t>
    </rPh>
    <rPh sb="1" eb="2">
      <t>ニシ</t>
    </rPh>
    <rPh sb="2" eb="4">
      <t>チク</t>
    </rPh>
    <phoneticPr fontId="4"/>
  </si>
  <si>
    <t>41</t>
    <phoneticPr fontId="4"/>
  </si>
  <si>
    <t>泉     田</t>
    <rPh sb="0" eb="1">
      <t>イズミ</t>
    </rPh>
    <rPh sb="6" eb="7">
      <t>タ</t>
    </rPh>
    <phoneticPr fontId="4"/>
  </si>
  <si>
    <t>42</t>
  </si>
  <si>
    <t>室     賀</t>
    <rPh sb="0" eb="1">
      <t>ムロ</t>
    </rPh>
    <rPh sb="6" eb="7">
      <t>ガ</t>
    </rPh>
    <phoneticPr fontId="4"/>
  </si>
  <si>
    <t>真田地区</t>
    <rPh sb="0" eb="2">
      <t>サナダ</t>
    </rPh>
    <rPh sb="2" eb="4">
      <t>チク</t>
    </rPh>
    <phoneticPr fontId="4"/>
  </si>
  <si>
    <t>赤     坂</t>
    <rPh sb="0" eb="7">
      <t>アカサカ</t>
    </rPh>
    <phoneticPr fontId="4"/>
  </si>
  <si>
    <t>9</t>
  </si>
  <si>
    <t>緑 が 丘</t>
    <rPh sb="0" eb="1">
      <t>ミドリ</t>
    </rPh>
    <rPh sb="4" eb="5">
      <t>オカ</t>
    </rPh>
    <phoneticPr fontId="4"/>
  </si>
  <si>
    <t>43</t>
  </si>
  <si>
    <t>浦     里</t>
    <rPh sb="0" eb="1">
      <t>ウラ</t>
    </rPh>
    <rPh sb="6" eb="7">
      <t>サト</t>
    </rPh>
    <phoneticPr fontId="4"/>
  </si>
  <si>
    <t>本     原</t>
    <rPh sb="0" eb="1">
      <t>モト</t>
    </rPh>
    <rPh sb="6" eb="7">
      <t>ハラ</t>
    </rPh>
    <phoneticPr fontId="4"/>
  </si>
  <si>
    <t>10</t>
  </si>
  <si>
    <t>花     園</t>
    <rPh sb="0" eb="7">
      <t>ハナゾノ</t>
    </rPh>
    <phoneticPr fontId="4"/>
  </si>
  <si>
    <t>44</t>
  </si>
  <si>
    <t>青     木</t>
    <rPh sb="0" eb="7">
      <t>アオキ</t>
    </rPh>
    <phoneticPr fontId="4"/>
  </si>
  <si>
    <t>長</t>
    <rPh sb="0" eb="1">
      <t>チョウ</t>
    </rPh>
    <phoneticPr fontId="4"/>
  </si>
  <si>
    <t>11</t>
  </si>
  <si>
    <t>常 磐 城</t>
    <rPh sb="0" eb="3">
      <t>トキワ</t>
    </rPh>
    <rPh sb="4" eb="5">
      <t>シロ</t>
    </rPh>
    <phoneticPr fontId="4"/>
  </si>
  <si>
    <t>塩田地区</t>
    <rPh sb="0" eb="1">
      <t>シオ</t>
    </rPh>
    <rPh sb="1" eb="2">
      <t>タ</t>
    </rPh>
    <rPh sb="2" eb="4">
      <t>チク</t>
    </rPh>
    <phoneticPr fontId="4"/>
  </si>
  <si>
    <t>51</t>
    <phoneticPr fontId="4"/>
  </si>
  <si>
    <t>別     所</t>
    <rPh sb="0" eb="7">
      <t>ベッショ</t>
    </rPh>
    <phoneticPr fontId="4"/>
  </si>
  <si>
    <t>菅     平</t>
    <rPh sb="0" eb="1">
      <t>スガ</t>
    </rPh>
    <rPh sb="6" eb="7">
      <t>ダイラ</t>
    </rPh>
    <phoneticPr fontId="4"/>
  </si>
  <si>
    <t>13</t>
  </si>
  <si>
    <t>天　　神</t>
    <rPh sb="0" eb="1">
      <t>テン</t>
    </rPh>
    <rPh sb="3" eb="4">
      <t>カミ</t>
    </rPh>
    <phoneticPr fontId="4"/>
  </si>
  <si>
    <t>52</t>
  </si>
  <si>
    <t>西 塩 田</t>
    <rPh sb="0" eb="1">
      <t>ニシ</t>
    </rPh>
    <rPh sb="2" eb="3">
      <t>シオ</t>
    </rPh>
    <rPh sb="4" eb="5">
      <t>タ</t>
    </rPh>
    <phoneticPr fontId="4"/>
  </si>
  <si>
    <t>(東郷堂合計)</t>
  </si>
  <si>
    <t>14</t>
  </si>
  <si>
    <t>諏 訪 形</t>
    <rPh sb="0" eb="3">
      <t>スワ</t>
    </rPh>
    <rPh sb="4" eb="5">
      <t>ガタ</t>
    </rPh>
    <phoneticPr fontId="4"/>
  </si>
  <si>
    <t>53</t>
  </si>
  <si>
    <t>中 塩 田</t>
    <rPh sb="0" eb="1">
      <t>ナカ</t>
    </rPh>
    <rPh sb="2" eb="3">
      <t>シオ</t>
    </rPh>
    <rPh sb="4" eb="5">
      <t>タ</t>
    </rPh>
    <phoneticPr fontId="4"/>
  </si>
  <si>
    <t>16</t>
  </si>
  <si>
    <t>三 好 町</t>
    <rPh sb="0" eb="3">
      <t>ミヨシ</t>
    </rPh>
    <rPh sb="4" eb="5">
      <t>チョウ</t>
    </rPh>
    <phoneticPr fontId="4"/>
  </si>
  <si>
    <t>56</t>
    <phoneticPr fontId="4"/>
  </si>
  <si>
    <t>東 塩 田</t>
    <rPh sb="0" eb="1">
      <t>ヒガシ</t>
    </rPh>
    <rPh sb="2" eb="3">
      <t>シオ</t>
    </rPh>
    <rPh sb="4" eb="5">
      <t>タ</t>
    </rPh>
    <phoneticPr fontId="4"/>
  </si>
  <si>
    <t>17</t>
  </si>
  <si>
    <t>御所・千曲町</t>
    <rPh sb="0" eb="2">
      <t>ゴショ</t>
    </rPh>
    <rPh sb="3" eb="5">
      <t>チクマ</t>
    </rPh>
    <rPh sb="5" eb="6">
      <t>チョウ</t>
    </rPh>
    <phoneticPr fontId="4"/>
  </si>
  <si>
    <t>57</t>
    <phoneticPr fontId="4"/>
  </si>
  <si>
    <t>富 士 山</t>
    <rPh sb="0" eb="5">
      <t>フジサン</t>
    </rPh>
    <phoneticPr fontId="4"/>
  </si>
  <si>
    <t>秋和・塩尻</t>
    <rPh sb="0" eb="2">
      <t>アキワ</t>
    </rPh>
    <rPh sb="3" eb="4">
      <t>シオ</t>
    </rPh>
    <rPh sb="4" eb="5">
      <t>ジリ</t>
    </rPh>
    <phoneticPr fontId="4"/>
  </si>
  <si>
    <t>【東御市】</t>
    <phoneticPr fontId="4"/>
  </si>
  <si>
    <t>東     御</t>
    <rPh sb="0" eb="1">
      <t>ヒガシ</t>
    </rPh>
    <rPh sb="6" eb="7">
      <t>オン</t>
    </rPh>
    <phoneticPr fontId="4"/>
  </si>
  <si>
    <t>東     御</t>
    <rPh sb="0" eb="1">
      <t>トウ</t>
    </rPh>
    <rPh sb="6" eb="7">
      <t>ミ</t>
    </rPh>
    <phoneticPr fontId="4"/>
  </si>
  <si>
    <t>【小諸市】</t>
    <phoneticPr fontId="4"/>
  </si>
  <si>
    <t>小     諸</t>
    <rPh sb="0" eb="7">
      <t>コモロ</t>
    </rPh>
    <phoneticPr fontId="4"/>
  </si>
  <si>
    <t>小諸佐藤</t>
    <rPh sb="0" eb="2">
      <t>コモロ</t>
    </rPh>
    <rPh sb="2" eb="4">
      <t>サトウ</t>
    </rPh>
    <phoneticPr fontId="4"/>
  </si>
  <si>
    <t>　　　㈱長野県中日サービスセンター</t>
    <rPh sb="4" eb="7">
      <t>ナガノケン</t>
    </rPh>
    <rPh sb="7" eb="9">
      <t>チュウニチ</t>
    </rPh>
    <phoneticPr fontId="4"/>
  </si>
  <si>
    <t xml:space="preserve">                                                                            </t>
    <phoneticPr fontId="4"/>
  </si>
  <si>
    <t>（　　　-　　　）</t>
    <phoneticPr fontId="4"/>
  </si>
  <si>
    <t>長野県　東信地区 : ２</t>
    <rPh sb="0" eb="3">
      <t>ナガノケン</t>
    </rPh>
    <rPh sb="4" eb="5">
      <t>トウ</t>
    </rPh>
    <rPh sb="5" eb="6">
      <t>シン</t>
    </rPh>
    <rPh sb="6" eb="8">
      <t>チク</t>
    </rPh>
    <phoneticPr fontId="4"/>
  </si>
  <si>
    <t>広告主</t>
    <phoneticPr fontId="4"/>
  </si>
  <si>
    <t>サイズ</t>
    <phoneticPr fontId="4"/>
  </si>
  <si>
    <t>タイトル</t>
    <phoneticPr fontId="4"/>
  </si>
  <si>
    <t>【北佐久郡】</t>
    <phoneticPr fontId="4"/>
  </si>
  <si>
    <t>合               売</t>
    <rPh sb="0" eb="1">
      <t>ゴウ</t>
    </rPh>
    <rPh sb="16" eb="17">
      <t>バイ</t>
    </rPh>
    <phoneticPr fontId="4"/>
  </si>
  <si>
    <t>御 代 田</t>
    <rPh sb="0" eb="5">
      <t>ミヨダ</t>
    </rPh>
    <phoneticPr fontId="4"/>
  </si>
  <si>
    <t>中軽井沢 (合)</t>
    <rPh sb="0" eb="1">
      <t>ナカ</t>
    </rPh>
    <rPh sb="1" eb="4">
      <t>カルイザワ</t>
    </rPh>
    <rPh sb="6" eb="7">
      <t>ゴウ</t>
    </rPh>
    <phoneticPr fontId="4"/>
  </si>
  <si>
    <t>軽井沢(合)</t>
    <rPh sb="0" eb="3">
      <t>カルイザワ</t>
    </rPh>
    <rPh sb="4" eb="5">
      <t>ゴウ</t>
    </rPh>
    <phoneticPr fontId="4"/>
  </si>
  <si>
    <t>【佐久市】</t>
    <phoneticPr fontId="4"/>
  </si>
  <si>
    <t>店     名</t>
    <phoneticPr fontId="4"/>
  </si>
  <si>
    <t>佐久岩村田</t>
    <rPh sb="0" eb="2">
      <t>サク</t>
    </rPh>
    <rPh sb="2" eb="3">
      <t>イワ</t>
    </rPh>
    <rPh sb="3" eb="4">
      <t>ムラ</t>
    </rPh>
    <rPh sb="4" eb="5">
      <t>タ</t>
    </rPh>
    <phoneticPr fontId="4"/>
  </si>
  <si>
    <t>岩村田</t>
    <rPh sb="0" eb="2">
      <t>イワムラ</t>
    </rPh>
    <rPh sb="2" eb="3">
      <t>タ</t>
    </rPh>
    <phoneticPr fontId="4"/>
  </si>
  <si>
    <t>佐久野沢中込</t>
    <rPh sb="0" eb="2">
      <t>サク</t>
    </rPh>
    <rPh sb="2" eb="4">
      <t>ノザワ</t>
    </rPh>
    <rPh sb="4" eb="6">
      <t>ナカゴミ</t>
    </rPh>
    <phoneticPr fontId="4"/>
  </si>
  <si>
    <t>中込加藤</t>
    <rPh sb="0" eb="2">
      <t>ナカゴミ</t>
    </rPh>
    <rPh sb="2" eb="4">
      <t>カトウ</t>
    </rPh>
    <phoneticPr fontId="4"/>
  </si>
  <si>
    <t>佐久浅科</t>
    <rPh sb="0" eb="2">
      <t>サク</t>
    </rPh>
    <rPh sb="2" eb="4">
      <t>アサシナ</t>
    </rPh>
    <phoneticPr fontId="4"/>
  </si>
  <si>
    <t>中込江元</t>
    <rPh sb="0" eb="2">
      <t>ナカゴミ</t>
    </rPh>
    <rPh sb="2" eb="4">
      <t>エモト</t>
    </rPh>
    <phoneticPr fontId="4"/>
  </si>
  <si>
    <t>佐久望月</t>
    <rPh sb="0" eb="2">
      <t>サク</t>
    </rPh>
    <rPh sb="2" eb="4">
      <t>モチヅキ</t>
    </rPh>
    <phoneticPr fontId="4"/>
  </si>
  <si>
    <t>望     月</t>
    <rPh sb="0" eb="7">
      <t>モチズキ</t>
    </rPh>
    <phoneticPr fontId="4"/>
  </si>
  <si>
    <t>佐久臼田</t>
    <rPh sb="0" eb="2">
      <t>サク</t>
    </rPh>
    <rPh sb="2" eb="4">
      <t>ウスダ</t>
    </rPh>
    <phoneticPr fontId="4"/>
  </si>
  <si>
    <t>浅     科</t>
    <rPh sb="0" eb="7">
      <t>アサシナ</t>
    </rPh>
    <phoneticPr fontId="4"/>
  </si>
  <si>
    <t>岸     野</t>
    <rPh sb="0" eb="7">
      <t>キシノ</t>
    </rPh>
    <phoneticPr fontId="4"/>
  </si>
  <si>
    <t>野     沢</t>
    <rPh sb="0" eb="7">
      <t>ノザワ</t>
    </rPh>
    <phoneticPr fontId="4"/>
  </si>
  <si>
    <t>臼     田</t>
    <rPh sb="0" eb="7">
      <t>ウスダ</t>
    </rPh>
    <phoneticPr fontId="4"/>
  </si>
  <si>
    <t>【南佐久郡】</t>
    <phoneticPr fontId="4"/>
  </si>
  <si>
    <t>店     名</t>
    <phoneticPr fontId="4"/>
  </si>
  <si>
    <t>店     名</t>
    <phoneticPr fontId="4"/>
  </si>
  <si>
    <t>佐久穂高見沢</t>
    <rPh sb="0" eb="2">
      <t>サク</t>
    </rPh>
    <rPh sb="2" eb="3">
      <t>ホ</t>
    </rPh>
    <rPh sb="3" eb="6">
      <t>タカミザワ</t>
    </rPh>
    <phoneticPr fontId="4"/>
  </si>
  <si>
    <t>小海東部 (合)</t>
    <rPh sb="0" eb="2">
      <t>コウミ</t>
    </rPh>
    <rPh sb="2" eb="4">
      <t>トウブ</t>
    </rPh>
    <rPh sb="6" eb="7">
      <t>ゴウ</t>
    </rPh>
    <phoneticPr fontId="4"/>
  </si>
  <si>
    <t>佐久穂羽黒下山下</t>
    <rPh sb="0" eb="2">
      <t>サク</t>
    </rPh>
    <rPh sb="2" eb="3">
      <t>ホ</t>
    </rPh>
    <rPh sb="3" eb="4">
      <t>ハ</t>
    </rPh>
    <rPh sb="4" eb="5">
      <t>クロ</t>
    </rPh>
    <rPh sb="5" eb="6">
      <t>シタ</t>
    </rPh>
    <rPh sb="6" eb="8">
      <t>ヤマシタ</t>
    </rPh>
    <phoneticPr fontId="4"/>
  </si>
  <si>
    <t>小海西部 (合)</t>
    <rPh sb="0" eb="2">
      <t>コウミ</t>
    </rPh>
    <rPh sb="2" eb="4">
      <t>セイブ</t>
    </rPh>
    <rPh sb="6" eb="7">
      <t>ゴウ</t>
    </rPh>
    <phoneticPr fontId="4"/>
  </si>
  <si>
    <t>佐久穂吉田</t>
    <rPh sb="0" eb="2">
      <t>サク</t>
    </rPh>
    <rPh sb="2" eb="3">
      <t>ホ</t>
    </rPh>
    <rPh sb="3" eb="5">
      <t>ヨシダ</t>
    </rPh>
    <phoneticPr fontId="4"/>
  </si>
  <si>
    <t>川上（合）</t>
    <rPh sb="0" eb="2">
      <t>カワカミ</t>
    </rPh>
    <rPh sb="3" eb="4">
      <t>ゴウ</t>
    </rPh>
    <phoneticPr fontId="4"/>
  </si>
  <si>
    <t>佐久穂畑八山下</t>
    <rPh sb="0" eb="2">
      <t>サク</t>
    </rPh>
    <rPh sb="2" eb="3">
      <t>ホ</t>
    </rPh>
    <rPh sb="3" eb="4">
      <t>ハタ</t>
    </rPh>
    <rPh sb="4" eb="5">
      <t>ハチ</t>
    </rPh>
    <rPh sb="5" eb="7">
      <t>ヤマシタ</t>
    </rPh>
    <phoneticPr fontId="4"/>
  </si>
  <si>
    <t>広　告　名</t>
    <rPh sb="0" eb="1">
      <t>ヒロ</t>
    </rPh>
    <rPh sb="2" eb="3">
      <t>コク</t>
    </rPh>
    <rPh sb="4" eb="5">
      <t>メイ</t>
    </rPh>
    <phoneticPr fontId="4"/>
  </si>
  <si>
    <t>折込日</t>
    <rPh sb="0" eb="2">
      <t>オリコミ</t>
    </rPh>
    <rPh sb="2" eb="3">
      <t>ビ</t>
    </rPh>
    <phoneticPr fontId="4"/>
  </si>
  <si>
    <t>サイズ</t>
    <phoneticPr fontId="4"/>
  </si>
  <si>
    <t>枚　数</t>
    <rPh sb="0" eb="1">
      <t>マイ</t>
    </rPh>
    <rPh sb="2" eb="3">
      <t>カズ</t>
    </rPh>
    <phoneticPr fontId="4"/>
  </si>
  <si>
    <t>タイトル等</t>
    <rPh sb="4" eb="5">
      <t>トウ</t>
    </rPh>
    <phoneticPr fontId="4"/>
  </si>
  <si>
    <t>摘　要</t>
    <rPh sb="0" eb="1">
      <t>テキ</t>
    </rPh>
    <rPh sb="2" eb="3">
      <t>ヨウ</t>
    </rPh>
    <phoneticPr fontId="4"/>
  </si>
  <si>
    <t>(　　－　　）</t>
    <phoneticPr fontId="4"/>
  </si>
  <si>
    <t>【松本市】</t>
    <rPh sb="1" eb="4">
      <t>マツモトシ</t>
    </rPh>
    <phoneticPr fontId="4"/>
  </si>
  <si>
    <t>中日</t>
    <rPh sb="0" eb="2">
      <t>チュウニチ</t>
    </rPh>
    <phoneticPr fontId="4"/>
  </si>
  <si>
    <t>朝日</t>
    <rPh sb="0" eb="2">
      <t>アサヒ</t>
    </rPh>
    <phoneticPr fontId="4"/>
  </si>
  <si>
    <t>読売</t>
    <rPh sb="0" eb="2">
      <t>ヨミウリ</t>
    </rPh>
    <phoneticPr fontId="4"/>
  </si>
  <si>
    <t>信濃毎日</t>
    <rPh sb="0" eb="2">
      <t>シナノ</t>
    </rPh>
    <rPh sb="2" eb="4">
      <t>マイニチ</t>
    </rPh>
    <phoneticPr fontId="4"/>
  </si>
  <si>
    <t>合売</t>
    <rPh sb="0" eb="1">
      <t>ゴウ</t>
    </rPh>
    <rPh sb="1" eb="2">
      <t>バイ</t>
    </rPh>
    <phoneticPr fontId="4"/>
  </si>
  <si>
    <t>店  名</t>
    <rPh sb="0" eb="1">
      <t>ミセ</t>
    </rPh>
    <rPh sb="3" eb="4">
      <t>メイ</t>
    </rPh>
    <phoneticPr fontId="4"/>
  </si>
  <si>
    <t>中央</t>
    <rPh sb="0" eb="2">
      <t>チュウオウ</t>
    </rPh>
    <phoneticPr fontId="4"/>
  </si>
  <si>
    <t>松本中央</t>
    <rPh sb="0" eb="2">
      <t>マツモト</t>
    </rPh>
    <rPh sb="2" eb="4">
      <t>チュウオウ</t>
    </rPh>
    <phoneticPr fontId="4"/>
  </si>
  <si>
    <t>松本専売</t>
    <rPh sb="0" eb="2">
      <t>マツモト</t>
    </rPh>
    <rPh sb="2" eb="4">
      <t>センバイ</t>
    </rPh>
    <phoneticPr fontId="4"/>
  </si>
  <si>
    <t>－</t>
    <phoneticPr fontId="4"/>
  </si>
  <si>
    <t>－</t>
    <phoneticPr fontId="4"/>
  </si>
  <si>
    <t>今井</t>
    <rPh sb="0" eb="2">
      <t>イマイ</t>
    </rPh>
    <phoneticPr fontId="4"/>
  </si>
  <si>
    <t>東部</t>
    <rPh sb="0" eb="2">
      <t>トウブ</t>
    </rPh>
    <phoneticPr fontId="4"/>
  </si>
  <si>
    <t>西部</t>
    <rPh sb="0" eb="2">
      <t>セイブ</t>
    </rPh>
    <phoneticPr fontId="4"/>
  </si>
  <si>
    <t>松本西部</t>
    <rPh sb="0" eb="2">
      <t>マツモト</t>
    </rPh>
    <rPh sb="2" eb="4">
      <t>セイブ</t>
    </rPh>
    <phoneticPr fontId="4"/>
  </si>
  <si>
    <t>大手清水</t>
    <rPh sb="0" eb="2">
      <t>オオテ</t>
    </rPh>
    <rPh sb="2" eb="4">
      <t>シミズ</t>
    </rPh>
    <phoneticPr fontId="4"/>
  </si>
  <si>
    <t>波田</t>
    <rPh sb="0" eb="2">
      <t>ハタ</t>
    </rPh>
    <phoneticPr fontId="4"/>
  </si>
  <si>
    <t>南部</t>
    <rPh sb="0" eb="2">
      <t>ナンブ</t>
    </rPh>
    <phoneticPr fontId="4"/>
  </si>
  <si>
    <t>松本南部</t>
    <rPh sb="0" eb="2">
      <t>マツモト</t>
    </rPh>
    <rPh sb="2" eb="4">
      <t>ナンブ</t>
    </rPh>
    <phoneticPr fontId="4"/>
  </si>
  <si>
    <t>沢村（桐）</t>
    <rPh sb="0" eb="2">
      <t>サワムラ</t>
    </rPh>
    <rPh sb="3" eb="4">
      <t>キリ</t>
    </rPh>
    <phoneticPr fontId="4"/>
  </si>
  <si>
    <t>四賀</t>
    <rPh sb="0" eb="2">
      <t>シガ</t>
    </rPh>
    <phoneticPr fontId="4"/>
  </si>
  <si>
    <t>深志</t>
    <rPh sb="0" eb="2">
      <t>フカシ</t>
    </rPh>
    <phoneticPr fontId="4"/>
  </si>
  <si>
    <t>松本空港</t>
    <rPh sb="0" eb="2">
      <t>マツモト</t>
    </rPh>
    <rPh sb="2" eb="4">
      <t>クウコウ</t>
    </rPh>
    <phoneticPr fontId="4"/>
  </si>
  <si>
    <t>南松本</t>
    <rPh sb="0" eb="3">
      <t>ミナミマツモト</t>
    </rPh>
    <phoneticPr fontId="4"/>
  </si>
  <si>
    <t>並柳</t>
    <rPh sb="0" eb="1">
      <t>ナミ</t>
    </rPh>
    <rPh sb="1" eb="2">
      <t>ヤナギ</t>
    </rPh>
    <phoneticPr fontId="4"/>
  </si>
  <si>
    <t>本郷</t>
    <rPh sb="0" eb="2">
      <t>ホンゴウ</t>
    </rPh>
    <phoneticPr fontId="4"/>
  </si>
  <si>
    <t>山辺</t>
    <rPh sb="0" eb="2">
      <t>ヤマベ</t>
    </rPh>
    <phoneticPr fontId="4"/>
  </si>
  <si>
    <t>中山</t>
    <rPh sb="0" eb="2">
      <t>ナカヤマ</t>
    </rPh>
    <phoneticPr fontId="4"/>
  </si>
  <si>
    <t>島立</t>
    <rPh sb="0" eb="2">
      <t>シマダチ</t>
    </rPh>
    <phoneticPr fontId="4"/>
  </si>
  <si>
    <t>島内</t>
    <rPh sb="0" eb="2">
      <t>シマウチ</t>
    </rPh>
    <phoneticPr fontId="4"/>
  </si>
  <si>
    <t>和田神林</t>
    <rPh sb="0" eb="2">
      <t>ワダ</t>
    </rPh>
    <rPh sb="2" eb="4">
      <t>カンバヤシ</t>
    </rPh>
    <phoneticPr fontId="4"/>
  </si>
  <si>
    <t>山形</t>
    <rPh sb="0" eb="2">
      <t>ヤマガタ</t>
    </rPh>
    <phoneticPr fontId="4"/>
  </si>
  <si>
    <t>（松本専売計）</t>
    <rPh sb="1" eb="3">
      <t>マツモト</t>
    </rPh>
    <rPh sb="3" eb="5">
      <t>センバイ</t>
    </rPh>
    <rPh sb="5" eb="6">
      <t>ケイ</t>
    </rPh>
    <phoneticPr fontId="4"/>
  </si>
  <si>
    <t>村井</t>
    <rPh sb="0" eb="2">
      <t>ムライ</t>
    </rPh>
    <phoneticPr fontId="4"/>
  </si>
  <si>
    <t>寿</t>
    <rPh sb="0" eb="1">
      <t>コトブキ</t>
    </rPh>
    <phoneticPr fontId="4"/>
  </si>
  <si>
    <t>笹賀</t>
    <rPh sb="0" eb="2">
      <t>ササガ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</si>
  <si>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</si>
  <si>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</si>
  <si>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　㈱長野県中日サービスセンター</t>
    <rPh sb="2" eb="5">
      <t>ナガノケン</t>
    </rPh>
    <rPh sb="5" eb="7">
      <t>チュウニチ</t>
    </rPh>
    <phoneticPr fontId="4"/>
  </si>
  <si>
    <t>(　　－　　）</t>
    <phoneticPr fontId="4"/>
  </si>
  <si>
    <t>【塩尻市】</t>
    <rPh sb="1" eb="4">
      <t>シオジリシ</t>
    </rPh>
    <phoneticPr fontId="4"/>
  </si>
  <si>
    <t>広丘</t>
    <rPh sb="0" eb="2">
      <t>ヒロオカ</t>
    </rPh>
    <phoneticPr fontId="4"/>
  </si>
  <si>
    <t>塩尻</t>
    <rPh sb="0" eb="2">
      <t>シオジリ</t>
    </rPh>
    <phoneticPr fontId="4"/>
  </si>
  <si>
    <t>宗賀</t>
    <rPh sb="0" eb="1">
      <t>ソウ</t>
    </rPh>
    <rPh sb="1" eb="2">
      <t>ガ</t>
    </rPh>
    <phoneticPr fontId="4"/>
  </si>
  <si>
    <t>塩尻東部</t>
    <rPh sb="0" eb="2">
      <t>シオジリ</t>
    </rPh>
    <rPh sb="2" eb="4">
      <t>トウブ</t>
    </rPh>
    <phoneticPr fontId="4"/>
  </si>
  <si>
    <t>【安曇野市】</t>
    <rPh sb="1" eb="4">
      <t>アズミノ</t>
    </rPh>
    <rPh sb="4" eb="5">
      <t>シ</t>
    </rPh>
    <phoneticPr fontId="4"/>
  </si>
  <si>
    <t>一日市場</t>
    <rPh sb="0" eb="2">
      <t>イチニチ</t>
    </rPh>
    <rPh sb="2" eb="4">
      <t>イチバ</t>
    </rPh>
    <phoneticPr fontId="4"/>
  </si>
  <si>
    <t>梓橋</t>
    <rPh sb="0" eb="1">
      <t>アズサ</t>
    </rPh>
    <rPh sb="1" eb="2">
      <t>ハシ</t>
    </rPh>
    <phoneticPr fontId="4"/>
  </si>
  <si>
    <t>梓川</t>
    <rPh sb="0" eb="2">
      <t>アズサガワ</t>
    </rPh>
    <phoneticPr fontId="4"/>
  </si>
  <si>
    <t>豊科田沢</t>
    <rPh sb="0" eb="2">
      <t>トヨシナ</t>
    </rPh>
    <rPh sb="2" eb="4">
      <t>タザワ</t>
    </rPh>
    <phoneticPr fontId="4"/>
  </si>
  <si>
    <t>安曇野</t>
    <rPh sb="0" eb="3">
      <t>アズミノ</t>
    </rPh>
    <phoneticPr fontId="4"/>
  </si>
  <si>
    <t>穂高</t>
    <rPh sb="0" eb="2">
      <t>ホタカ</t>
    </rPh>
    <phoneticPr fontId="4"/>
  </si>
  <si>
    <t>明科</t>
    <rPh sb="0" eb="2">
      <t>アカシナ</t>
    </rPh>
    <phoneticPr fontId="4"/>
  </si>
  <si>
    <t>豊科滝沢</t>
    <rPh sb="0" eb="2">
      <t>トヨシナ</t>
    </rPh>
    <rPh sb="2" eb="4">
      <t>タキザワ</t>
    </rPh>
    <phoneticPr fontId="4"/>
  </si>
  <si>
    <t>北穂高</t>
    <rPh sb="0" eb="1">
      <t>キタ</t>
    </rPh>
    <rPh sb="1" eb="3">
      <t>ホタカ</t>
    </rPh>
    <phoneticPr fontId="4"/>
  </si>
  <si>
    <t>西穂高</t>
    <rPh sb="0" eb="1">
      <t>ニシ</t>
    </rPh>
    <rPh sb="1" eb="3">
      <t>ホタカ</t>
    </rPh>
    <phoneticPr fontId="4"/>
  </si>
  <si>
    <t>【東筑摩郡】</t>
    <rPh sb="1" eb="2">
      <t>ヒガシ</t>
    </rPh>
    <rPh sb="2" eb="3">
      <t>チク</t>
    </rPh>
    <rPh sb="3" eb="4">
      <t>マ</t>
    </rPh>
    <rPh sb="4" eb="5">
      <t>グン</t>
    </rPh>
    <phoneticPr fontId="4"/>
  </si>
  <si>
    <t>生坂</t>
    <rPh sb="0" eb="2">
      <t>イクサカ</t>
    </rPh>
    <phoneticPr fontId="4"/>
  </si>
  <si>
    <t>西条</t>
    <rPh sb="0" eb="2">
      <t>サイジョウ</t>
    </rPh>
    <phoneticPr fontId="4"/>
  </si>
  <si>
    <t>坂北</t>
    <rPh sb="0" eb="2">
      <t>サカキタ</t>
    </rPh>
    <phoneticPr fontId="4"/>
  </si>
  <si>
    <t>麻績</t>
    <rPh sb="0" eb="2">
      <t>オミ</t>
    </rPh>
    <phoneticPr fontId="4"/>
  </si>
  <si>
    <t>坂井</t>
    <rPh sb="0" eb="2">
      <t>サカイ</t>
    </rPh>
    <phoneticPr fontId="4"/>
  </si>
  <si>
    <t>(　　－　　）</t>
    <phoneticPr fontId="4"/>
  </si>
  <si>
    <t>【大町市】</t>
    <rPh sb="1" eb="4">
      <t>オオマチシ</t>
    </rPh>
    <phoneticPr fontId="4"/>
  </si>
  <si>
    <t>大町</t>
    <rPh sb="0" eb="2">
      <t>オオマチ</t>
    </rPh>
    <phoneticPr fontId="4"/>
  </si>
  <si>
    <t>常盤</t>
    <rPh sb="0" eb="2">
      <t>トキワ</t>
    </rPh>
    <phoneticPr fontId="4"/>
  </si>
  <si>
    <t>【北安曇郡】</t>
    <rPh sb="1" eb="5">
      <t>キタアズミグン</t>
    </rPh>
    <phoneticPr fontId="4"/>
  </si>
  <si>
    <t>池田</t>
    <rPh sb="0" eb="2">
      <t>イケダ</t>
    </rPh>
    <phoneticPr fontId="4"/>
  </si>
  <si>
    <t>八坂</t>
    <rPh sb="0" eb="2">
      <t>ヤサカ</t>
    </rPh>
    <phoneticPr fontId="4"/>
  </si>
  <si>
    <t>白馬</t>
    <rPh sb="0" eb="2">
      <t>ハクバ</t>
    </rPh>
    <phoneticPr fontId="4"/>
  </si>
  <si>
    <t>南小谷</t>
    <rPh sb="0" eb="3">
      <t>ミナミオタリ</t>
    </rPh>
    <phoneticPr fontId="4"/>
  </si>
  <si>
    <t>【木曽郡】</t>
    <rPh sb="1" eb="3">
      <t>キソ</t>
    </rPh>
    <rPh sb="3" eb="4">
      <t>グン</t>
    </rPh>
    <phoneticPr fontId="4"/>
  </si>
  <si>
    <t>楢川平沢</t>
    <rPh sb="0" eb="2">
      <t>ナラカワ</t>
    </rPh>
    <rPh sb="2" eb="4">
      <t>ヒラサワ</t>
    </rPh>
    <phoneticPr fontId="4"/>
  </si>
  <si>
    <t>木祖薮原</t>
    <rPh sb="0" eb="2">
      <t>キソ</t>
    </rPh>
    <rPh sb="2" eb="4">
      <t>ヤブハラ</t>
    </rPh>
    <phoneticPr fontId="4"/>
  </si>
  <si>
    <t>日義宮ノ越</t>
    <rPh sb="0" eb="2">
      <t>ヒヨシ</t>
    </rPh>
    <rPh sb="2" eb="5">
      <t>ミヤノコシ</t>
    </rPh>
    <phoneticPr fontId="4"/>
  </si>
  <si>
    <t>木曽福島</t>
    <rPh sb="0" eb="4">
      <t>キソフクシマ</t>
    </rPh>
    <phoneticPr fontId="4"/>
  </si>
  <si>
    <t>上松垣外</t>
    <rPh sb="0" eb="2">
      <t>アゲマツ</t>
    </rPh>
    <rPh sb="2" eb="4">
      <t>カキガイ</t>
    </rPh>
    <phoneticPr fontId="4"/>
  </si>
  <si>
    <t>上松塚本</t>
    <rPh sb="0" eb="2">
      <t>アゲマツ</t>
    </rPh>
    <rPh sb="2" eb="4">
      <t>ツカモト</t>
    </rPh>
    <phoneticPr fontId="4"/>
  </si>
  <si>
    <t>大桑須原</t>
    <rPh sb="0" eb="2">
      <t>オオクワ</t>
    </rPh>
    <rPh sb="2" eb="4">
      <t>スハラ</t>
    </rPh>
    <phoneticPr fontId="4"/>
  </si>
  <si>
    <t>大桑野尻</t>
    <rPh sb="0" eb="2">
      <t>オオクワ</t>
    </rPh>
    <rPh sb="2" eb="4">
      <t>ノジリ</t>
    </rPh>
    <phoneticPr fontId="4"/>
  </si>
  <si>
    <t>南木曽</t>
    <rPh sb="0" eb="3">
      <t>ナギソ</t>
    </rPh>
    <phoneticPr fontId="4"/>
  </si>
  <si>
    <t>南木曽・山口（坂下）</t>
    <rPh sb="0" eb="3">
      <t>ナギソ</t>
    </rPh>
    <rPh sb="4" eb="6">
      <t>ヤマグチ</t>
    </rPh>
    <rPh sb="7" eb="9">
      <t>サカシタ</t>
    </rPh>
    <phoneticPr fontId="4"/>
  </si>
  <si>
    <t>山口・神坂(落合）</t>
    <rPh sb="0" eb="2">
      <t>ヤマグチ</t>
    </rPh>
    <rPh sb="3" eb="4">
      <t>カミ</t>
    </rPh>
    <rPh sb="4" eb="5">
      <t>サカ</t>
    </rPh>
    <rPh sb="6" eb="8">
      <t>オチアイ</t>
    </rPh>
    <phoneticPr fontId="4"/>
  </si>
  <si>
    <t>(　　－　　）</t>
    <phoneticPr fontId="4"/>
  </si>
  <si>
    <t>【岡谷市】</t>
    <rPh sb="1" eb="4">
      <t>オカヤシ</t>
    </rPh>
    <phoneticPr fontId="4"/>
  </si>
  <si>
    <t>毎日</t>
    <rPh sb="0" eb="2">
      <t>マイニチ</t>
    </rPh>
    <phoneticPr fontId="4"/>
  </si>
  <si>
    <t>岡谷</t>
    <rPh sb="0" eb="2">
      <t>オカヤ</t>
    </rPh>
    <phoneticPr fontId="4"/>
  </si>
  <si>
    <t>川岸（合）</t>
    <rPh sb="0" eb="2">
      <t>カワギシ</t>
    </rPh>
    <rPh sb="3" eb="4">
      <t>ゴウ</t>
    </rPh>
    <phoneticPr fontId="4"/>
  </si>
  <si>
    <t>【諏訪市】</t>
    <rPh sb="1" eb="3">
      <t>スワ</t>
    </rPh>
    <rPh sb="3" eb="4">
      <t>シ</t>
    </rPh>
    <phoneticPr fontId="4"/>
  </si>
  <si>
    <t>上諏訪</t>
    <rPh sb="0" eb="3">
      <t>カミスワ</t>
    </rPh>
    <phoneticPr fontId="4"/>
  </si>
  <si>
    <t>上諏訪北</t>
    <rPh sb="0" eb="3">
      <t>カミスワ</t>
    </rPh>
    <rPh sb="3" eb="4">
      <t>キタ</t>
    </rPh>
    <phoneticPr fontId="4"/>
  </si>
  <si>
    <t>（産経含む）</t>
    <rPh sb="1" eb="3">
      <t>サンケイ</t>
    </rPh>
    <rPh sb="3" eb="4">
      <t>フク</t>
    </rPh>
    <phoneticPr fontId="4"/>
  </si>
  <si>
    <t>上諏訪南</t>
    <rPh sb="0" eb="3">
      <t>カミスワ</t>
    </rPh>
    <rPh sb="3" eb="4">
      <t>ミナミ</t>
    </rPh>
    <phoneticPr fontId="4"/>
  </si>
  <si>
    <t>〈上記２店中日含む）</t>
    <rPh sb="5" eb="7">
      <t>チュウニチ</t>
    </rPh>
    <rPh sb="7" eb="8">
      <t>フク</t>
    </rPh>
    <phoneticPr fontId="4"/>
  </si>
  <si>
    <t>【茅野市】</t>
    <rPh sb="1" eb="3">
      <t>チノ</t>
    </rPh>
    <rPh sb="3" eb="4">
      <t>シ</t>
    </rPh>
    <phoneticPr fontId="4"/>
  </si>
  <si>
    <t>茅野</t>
    <rPh sb="0" eb="2">
      <t>チノ</t>
    </rPh>
    <phoneticPr fontId="4"/>
  </si>
  <si>
    <t>茅野藤沢</t>
    <rPh sb="0" eb="2">
      <t>チノ</t>
    </rPh>
    <rPh sb="2" eb="4">
      <t>フジサワ</t>
    </rPh>
    <phoneticPr fontId="4"/>
  </si>
  <si>
    <t>茅野東部</t>
    <rPh sb="0" eb="2">
      <t>チノ</t>
    </rPh>
    <rPh sb="2" eb="4">
      <t>トウブ</t>
    </rPh>
    <phoneticPr fontId="4"/>
  </si>
  <si>
    <t>茅野西部</t>
    <rPh sb="0" eb="2">
      <t>チノ</t>
    </rPh>
    <rPh sb="2" eb="3">
      <t>ニシ</t>
    </rPh>
    <rPh sb="3" eb="4">
      <t>ブ</t>
    </rPh>
    <phoneticPr fontId="4"/>
  </si>
  <si>
    <t>【諏訪郡】</t>
    <rPh sb="1" eb="3">
      <t>スワ</t>
    </rPh>
    <rPh sb="3" eb="4">
      <t>グン</t>
    </rPh>
    <phoneticPr fontId="4"/>
  </si>
  <si>
    <t>下諏訪</t>
    <rPh sb="0" eb="3">
      <t>シモスワ</t>
    </rPh>
    <phoneticPr fontId="4"/>
  </si>
  <si>
    <t>下諏訪西部</t>
    <rPh sb="0" eb="3">
      <t>シモスワ</t>
    </rPh>
    <rPh sb="3" eb="5">
      <t>セイブ</t>
    </rPh>
    <phoneticPr fontId="4"/>
  </si>
  <si>
    <t>（産経含む)</t>
    <rPh sb="1" eb="3">
      <t>サンケイ</t>
    </rPh>
    <rPh sb="3" eb="4">
      <t>フク</t>
    </rPh>
    <phoneticPr fontId="4"/>
  </si>
  <si>
    <t>下諏訪東部</t>
    <rPh sb="0" eb="3">
      <t>シモスワ</t>
    </rPh>
    <rPh sb="3" eb="5">
      <t>トウブ</t>
    </rPh>
    <phoneticPr fontId="4"/>
  </si>
  <si>
    <t>原村（合）</t>
    <rPh sb="0" eb="2">
      <t>ハラムラ</t>
    </rPh>
    <rPh sb="3" eb="4">
      <t>ゴウ</t>
    </rPh>
    <phoneticPr fontId="4"/>
  </si>
  <si>
    <t>富士見（合）</t>
    <rPh sb="0" eb="3">
      <t>フジミ</t>
    </rPh>
    <rPh sb="4" eb="5">
      <t>ゴウ</t>
    </rPh>
    <phoneticPr fontId="4"/>
  </si>
  <si>
    <t>信濃境（合）</t>
    <rPh sb="0" eb="3">
      <t>シナノサカイ</t>
    </rPh>
    <rPh sb="4" eb="5">
      <t>ゴウ</t>
    </rPh>
    <phoneticPr fontId="4"/>
  </si>
  <si>
    <t>㈱長野県中日サービスセンター</t>
    <rPh sb="1" eb="4">
      <t>ナガノケン</t>
    </rPh>
    <rPh sb="4" eb="6">
      <t>チュウニチ</t>
    </rPh>
    <phoneticPr fontId="4"/>
  </si>
  <si>
    <t>【上伊那郡】</t>
    <rPh sb="1" eb="5">
      <t>カミイナグン</t>
    </rPh>
    <phoneticPr fontId="4"/>
  </si>
  <si>
    <t>箕輪</t>
    <rPh sb="0" eb="2">
      <t>ミノワ</t>
    </rPh>
    <phoneticPr fontId="4"/>
  </si>
  <si>
    <t>伊那松島（箕輪）</t>
    <rPh sb="0" eb="2">
      <t>イナ</t>
    </rPh>
    <rPh sb="2" eb="4">
      <t>マツシマ</t>
    </rPh>
    <phoneticPr fontId="4"/>
  </si>
  <si>
    <t>●</t>
    <phoneticPr fontId="4"/>
  </si>
  <si>
    <t>小野</t>
    <rPh sb="0" eb="2">
      <t>オノ</t>
    </rPh>
    <phoneticPr fontId="4"/>
  </si>
  <si>
    <t>南箕輪</t>
    <rPh sb="0" eb="3">
      <t>ミナミミノワ</t>
    </rPh>
    <phoneticPr fontId="4"/>
  </si>
  <si>
    <t>宮田</t>
    <rPh sb="0" eb="2">
      <t>ミヤタ</t>
    </rPh>
    <phoneticPr fontId="4"/>
  </si>
  <si>
    <t>伊那木下</t>
    <rPh sb="0" eb="2">
      <t>イナ</t>
    </rPh>
    <rPh sb="2" eb="4">
      <t>キノシタ</t>
    </rPh>
    <phoneticPr fontId="4"/>
  </si>
  <si>
    <t>辰野</t>
    <rPh sb="0" eb="2">
      <t>タツノ</t>
    </rPh>
    <phoneticPr fontId="4"/>
  </si>
  <si>
    <t>飯島</t>
    <rPh sb="0" eb="2">
      <t>イイジマ</t>
    </rPh>
    <phoneticPr fontId="4"/>
  </si>
  <si>
    <t>七久保（飯島町）</t>
    <rPh sb="0" eb="3">
      <t>ナナクボ</t>
    </rPh>
    <rPh sb="4" eb="6">
      <t>イイジマ</t>
    </rPh>
    <rPh sb="6" eb="7">
      <t>チョウ</t>
    </rPh>
    <phoneticPr fontId="4"/>
  </si>
  <si>
    <t>七久保・中川</t>
    <rPh sb="0" eb="1">
      <t>ナナ</t>
    </rPh>
    <rPh sb="1" eb="3">
      <t>クボ</t>
    </rPh>
    <rPh sb="4" eb="6">
      <t>ナカガワ</t>
    </rPh>
    <phoneticPr fontId="4"/>
  </si>
  <si>
    <t>中川</t>
    <rPh sb="0" eb="2">
      <t>ナカガワ</t>
    </rPh>
    <phoneticPr fontId="4"/>
  </si>
  <si>
    <t>【伊那市】</t>
    <rPh sb="1" eb="3">
      <t>イナ</t>
    </rPh>
    <rPh sb="3" eb="4">
      <t>シ</t>
    </rPh>
    <phoneticPr fontId="4"/>
  </si>
  <si>
    <t>伊那</t>
    <rPh sb="0" eb="2">
      <t>イナ</t>
    </rPh>
    <phoneticPr fontId="4"/>
  </si>
  <si>
    <t>伊那東部</t>
    <rPh sb="0" eb="2">
      <t>イナ</t>
    </rPh>
    <rPh sb="2" eb="4">
      <t>トウブ</t>
    </rPh>
    <phoneticPr fontId="4"/>
  </si>
  <si>
    <t>東西春近（沢渡）</t>
    <rPh sb="0" eb="2">
      <t>トウザイ</t>
    </rPh>
    <rPh sb="2" eb="3">
      <t>ハル</t>
    </rPh>
    <rPh sb="3" eb="4">
      <t>チカ</t>
    </rPh>
    <rPh sb="5" eb="6">
      <t>サワ</t>
    </rPh>
    <rPh sb="6" eb="7">
      <t>ワタ</t>
    </rPh>
    <phoneticPr fontId="4"/>
  </si>
  <si>
    <t>高遠・長谷</t>
    <rPh sb="0" eb="2">
      <t>タカトオ</t>
    </rPh>
    <rPh sb="3" eb="5">
      <t>ハセ</t>
    </rPh>
    <phoneticPr fontId="4"/>
  </si>
  <si>
    <t>伊那北中川</t>
    <rPh sb="0" eb="3">
      <t>イナキタ</t>
    </rPh>
    <rPh sb="3" eb="5">
      <t>ナカガワ</t>
    </rPh>
    <phoneticPr fontId="4"/>
  </si>
  <si>
    <t>手良北原</t>
    <rPh sb="0" eb="2">
      <t>テラ</t>
    </rPh>
    <rPh sb="2" eb="4">
      <t>キタハラ</t>
    </rPh>
    <phoneticPr fontId="4"/>
  </si>
  <si>
    <t>【駒ヶ根市】</t>
    <rPh sb="1" eb="4">
      <t>コマガネ</t>
    </rPh>
    <rPh sb="4" eb="5">
      <t>シ</t>
    </rPh>
    <phoneticPr fontId="4"/>
  </si>
  <si>
    <t>駒ヶ根</t>
    <rPh sb="0" eb="3">
      <t>コマガネ</t>
    </rPh>
    <phoneticPr fontId="4"/>
  </si>
  <si>
    <t>駒ヶ根東部</t>
    <rPh sb="0" eb="3">
      <t>コマガネ</t>
    </rPh>
    <rPh sb="3" eb="5">
      <t>トウブ</t>
    </rPh>
    <phoneticPr fontId="4"/>
  </si>
  <si>
    <t>長野県飯田市羽場坂町２３４０－５</t>
    <rPh sb="0" eb="3">
      <t>ナガノケン</t>
    </rPh>
    <rPh sb="3" eb="6">
      <t>イイダシ</t>
    </rPh>
    <rPh sb="6" eb="8">
      <t>ハバ</t>
    </rPh>
    <rPh sb="8" eb="9">
      <t>サカ</t>
    </rPh>
    <rPh sb="9" eb="10">
      <t>マチ</t>
    </rPh>
    <phoneticPr fontId="4"/>
  </si>
  <si>
    <t>㈱飯田中日サービスセンター</t>
    <rPh sb="1" eb="3">
      <t>イイダ</t>
    </rPh>
    <rPh sb="3" eb="5">
      <t>チュウニチ</t>
    </rPh>
    <phoneticPr fontId="4"/>
  </si>
  <si>
    <t>Ｔｅｌ　０２６５－５２－０６７５</t>
    <phoneticPr fontId="4"/>
  </si>
  <si>
    <t>(　　－　　）</t>
    <phoneticPr fontId="4"/>
  </si>
  <si>
    <t>【飯田市】</t>
    <rPh sb="1" eb="4">
      <t>イイダシ</t>
    </rPh>
    <phoneticPr fontId="4"/>
  </si>
  <si>
    <t>飯田中央</t>
    <rPh sb="0" eb="2">
      <t>イイダ</t>
    </rPh>
    <rPh sb="2" eb="4">
      <t>チュウオウ</t>
    </rPh>
    <phoneticPr fontId="4"/>
  </si>
  <si>
    <t>飯田・上郷・松尾・上久堅</t>
    <rPh sb="0" eb="2">
      <t>イイダ</t>
    </rPh>
    <rPh sb="3" eb="5">
      <t>カミサト</t>
    </rPh>
    <rPh sb="6" eb="8">
      <t>マツオ</t>
    </rPh>
    <rPh sb="9" eb="12">
      <t>カミヒサカタ</t>
    </rPh>
    <phoneticPr fontId="4"/>
  </si>
  <si>
    <t>飯田</t>
    <rPh sb="0" eb="2">
      <t>イイダ</t>
    </rPh>
    <phoneticPr fontId="4"/>
  </si>
  <si>
    <t>駄科・伊豆木</t>
    <rPh sb="0" eb="2">
      <t>ダシナ</t>
    </rPh>
    <rPh sb="3" eb="5">
      <t>イズ</t>
    </rPh>
    <rPh sb="5" eb="6">
      <t>キ</t>
    </rPh>
    <phoneticPr fontId="4"/>
  </si>
  <si>
    <t>上郷</t>
    <rPh sb="0" eb="2">
      <t>カミサト</t>
    </rPh>
    <phoneticPr fontId="4"/>
  </si>
  <si>
    <t>竜江・千代</t>
    <rPh sb="0" eb="1">
      <t>タツ</t>
    </rPh>
    <rPh sb="1" eb="2">
      <t>エ</t>
    </rPh>
    <rPh sb="3" eb="5">
      <t>チヨ</t>
    </rPh>
    <phoneticPr fontId="4"/>
  </si>
  <si>
    <t>松尾・上久堅</t>
    <rPh sb="0" eb="2">
      <t>マツオ</t>
    </rPh>
    <rPh sb="3" eb="4">
      <t>カミ</t>
    </rPh>
    <rPh sb="4" eb="6">
      <t>ヒサカタ</t>
    </rPh>
    <phoneticPr fontId="4"/>
  </si>
  <si>
    <t>天竜峡</t>
    <rPh sb="0" eb="3">
      <t>テンリュウキョウ</t>
    </rPh>
    <phoneticPr fontId="4"/>
  </si>
  <si>
    <t>鼎・伊賀良</t>
    <rPh sb="0" eb="1">
      <t>カナエ</t>
    </rPh>
    <rPh sb="2" eb="5">
      <t>イガラ</t>
    </rPh>
    <phoneticPr fontId="4"/>
  </si>
  <si>
    <t>座光寺・下久堅</t>
    <rPh sb="0" eb="3">
      <t>ザコウジ</t>
    </rPh>
    <rPh sb="4" eb="5">
      <t>シモ</t>
    </rPh>
    <rPh sb="5" eb="7">
      <t>ヒサカタ</t>
    </rPh>
    <phoneticPr fontId="4"/>
  </si>
  <si>
    <t>伊賀良・鼎・松尾</t>
    <rPh sb="0" eb="1">
      <t>イ</t>
    </rPh>
    <rPh sb="1" eb="2">
      <t>ガ</t>
    </rPh>
    <rPh sb="2" eb="3">
      <t>ヨ</t>
    </rPh>
    <rPh sb="4" eb="5">
      <t>カナエ</t>
    </rPh>
    <rPh sb="6" eb="8">
      <t>マツオ</t>
    </rPh>
    <phoneticPr fontId="4"/>
  </si>
  <si>
    <t>切石・伊賀良</t>
    <rPh sb="0" eb="2">
      <t>キリイシ</t>
    </rPh>
    <rPh sb="3" eb="4">
      <t>イ</t>
    </rPh>
    <rPh sb="4" eb="5">
      <t>ガ</t>
    </rPh>
    <rPh sb="5" eb="6">
      <t>ヨ</t>
    </rPh>
    <phoneticPr fontId="4"/>
  </si>
  <si>
    <t>遠山(南信濃)</t>
    <rPh sb="0" eb="2">
      <t>トオヤマ</t>
    </rPh>
    <rPh sb="3" eb="4">
      <t>ミナミ</t>
    </rPh>
    <rPh sb="4" eb="6">
      <t>シナノ</t>
    </rPh>
    <phoneticPr fontId="4"/>
  </si>
  <si>
    <t>【下伊那郡】</t>
    <rPh sb="1" eb="5">
      <t>シモイナグン</t>
    </rPh>
    <phoneticPr fontId="4"/>
  </si>
  <si>
    <t>阿智・清内路</t>
    <rPh sb="0" eb="2">
      <t>アチ</t>
    </rPh>
    <rPh sb="3" eb="6">
      <t>セイナイジ</t>
    </rPh>
    <phoneticPr fontId="4"/>
  </si>
  <si>
    <t>下條</t>
    <rPh sb="0" eb="2">
      <t>シモジョウ</t>
    </rPh>
    <phoneticPr fontId="4"/>
  </si>
  <si>
    <t>高森・豊丘</t>
    <rPh sb="0" eb="2">
      <t>タカモリ</t>
    </rPh>
    <rPh sb="3" eb="5">
      <t>トヨオカ</t>
    </rPh>
    <phoneticPr fontId="4"/>
  </si>
  <si>
    <t>南下條・阿南</t>
    <rPh sb="0" eb="1">
      <t>ミナミ</t>
    </rPh>
    <rPh sb="1" eb="3">
      <t>シモジョウ</t>
    </rPh>
    <rPh sb="4" eb="6">
      <t>アナン</t>
    </rPh>
    <phoneticPr fontId="4"/>
  </si>
  <si>
    <t>高森・松川</t>
    <rPh sb="0" eb="2">
      <t>タカモリ</t>
    </rPh>
    <rPh sb="3" eb="5">
      <t>マツカワ</t>
    </rPh>
    <phoneticPr fontId="4"/>
  </si>
  <si>
    <t>泰阜</t>
    <rPh sb="0" eb="2">
      <t>ヤスオカ</t>
    </rPh>
    <phoneticPr fontId="4"/>
  </si>
  <si>
    <t>松川上片桐</t>
    <rPh sb="0" eb="2">
      <t>マツカワ</t>
    </rPh>
    <rPh sb="2" eb="5">
      <t>カミカタギリ</t>
    </rPh>
    <phoneticPr fontId="4"/>
  </si>
  <si>
    <t>大下條</t>
    <rPh sb="0" eb="1">
      <t>ダイ</t>
    </rPh>
    <rPh sb="1" eb="3">
      <t>シモジョウ</t>
    </rPh>
    <phoneticPr fontId="4"/>
  </si>
  <si>
    <t>喬木</t>
    <rPh sb="0" eb="2">
      <t>タカギ</t>
    </rPh>
    <phoneticPr fontId="4"/>
  </si>
  <si>
    <t>新野・売木</t>
    <rPh sb="0" eb="2">
      <t>ニイノ</t>
    </rPh>
    <rPh sb="3" eb="4">
      <t>ウ</t>
    </rPh>
    <rPh sb="4" eb="5">
      <t>キ</t>
    </rPh>
    <phoneticPr fontId="4"/>
  </si>
  <si>
    <t>天竜（平岡）</t>
    <rPh sb="0" eb="2">
      <t>テンリュウ</t>
    </rPh>
    <rPh sb="3" eb="5">
      <t>ヒラオカ</t>
    </rPh>
    <phoneticPr fontId="4"/>
  </si>
  <si>
    <t>浪合</t>
    <rPh sb="0" eb="2">
      <t>ナミアイ</t>
    </rPh>
    <phoneticPr fontId="4"/>
  </si>
  <si>
    <t>平谷</t>
    <rPh sb="0" eb="2">
      <t>ヒラヤ</t>
    </rPh>
    <phoneticPr fontId="4"/>
  </si>
  <si>
    <t>根羽</t>
    <rPh sb="0" eb="2">
      <t>ネバ</t>
    </rPh>
    <phoneticPr fontId="4"/>
  </si>
  <si>
    <t>喬木・豊丘</t>
    <rPh sb="0" eb="2">
      <t>タカギ</t>
    </rPh>
    <rPh sb="3" eb="5">
      <t>トヨオカ</t>
    </rPh>
    <phoneticPr fontId="4"/>
  </si>
  <si>
    <t>生田</t>
    <rPh sb="0" eb="2">
      <t>イクタ</t>
    </rPh>
    <phoneticPr fontId="4"/>
  </si>
  <si>
    <t>大鹿</t>
    <rPh sb="0" eb="2">
      <t>オオシカ</t>
    </rPh>
    <phoneticPr fontId="4"/>
  </si>
  <si>
    <t>小諸中央川上</t>
    <rPh sb="0" eb="2">
      <t>コモロ</t>
    </rPh>
    <rPh sb="2" eb="4">
      <t>チュウオウ</t>
    </rPh>
    <rPh sb="4" eb="6">
      <t>カワカミ</t>
    </rPh>
    <phoneticPr fontId="4"/>
  </si>
  <si>
    <t>鼎・松尾</t>
    <rPh sb="0" eb="1">
      <t>カナエ</t>
    </rPh>
    <rPh sb="2" eb="4">
      <t>マツオ</t>
    </rPh>
    <phoneticPr fontId="4"/>
  </si>
  <si>
    <t>信毎ふれあいネット</t>
    <rPh sb="0" eb="1">
      <t>シン</t>
    </rPh>
    <rPh sb="1" eb="2">
      <t>マイ</t>
    </rPh>
    <phoneticPr fontId="4"/>
  </si>
  <si>
    <t>大　　屋</t>
    <rPh sb="0" eb="1">
      <t>ダイ</t>
    </rPh>
    <rPh sb="3" eb="4">
      <t>ヤ</t>
    </rPh>
    <phoneticPr fontId="4"/>
  </si>
  <si>
    <t>豊科南</t>
    <rPh sb="0" eb="2">
      <t>トヨシナ</t>
    </rPh>
    <rPh sb="2" eb="3">
      <t>ミナミ</t>
    </rPh>
    <phoneticPr fontId="4"/>
  </si>
  <si>
    <t>松代安藤</t>
    <rPh sb="0" eb="2">
      <t>マツシロ</t>
    </rPh>
    <rPh sb="2" eb="4">
      <t>アンドウ</t>
    </rPh>
    <phoneticPr fontId="4"/>
  </si>
  <si>
    <t>●</t>
    <phoneticPr fontId="4"/>
  </si>
  <si>
    <t>●小野(610は塩尻市）</t>
    <rPh sb="1" eb="3">
      <t>オノ</t>
    </rPh>
    <rPh sb="8" eb="11">
      <t>シオジリシ</t>
    </rPh>
    <phoneticPr fontId="4"/>
  </si>
  <si>
    <t>青木島</t>
    <rPh sb="0" eb="2">
      <t>アオキ</t>
    </rPh>
    <rPh sb="2" eb="3">
      <t>ジマ</t>
    </rPh>
    <phoneticPr fontId="4"/>
  </si>
  <si>
    <t>山本(松久)</t>
    <rPh sb="0" eb="2">
      <t>ヤマモト</t>
    </rPh>
    <rPh sb="3" eb="5">
      <t>マツヒサ</t>
    </rPh>
    <phoneticPr fontId="4"/>
  </si>
  <si>
    <t>山本（岡庭）</t>
    <rPh sb="0" eb="2">
      <t>ヤマモト</t>
    </rPh>
    <rPh sb="3" eb="5">
      <t>オカニワ</t>
    </rPh>
    <phoneticPr fontId="4"/>
  </si>
  <si>
    <t>55</t>
    <phoneticPr fontId="4"/>
  </si>
  <si>
    <t>舞　　田</t>
    <rPh sb="0" eb="1">
      <t>マイ</t>
    </rPh>
    <rPh sb="3" eb="4">
      <t>タ</t>
    </rPh>
    <phoneticPr fontId="4"/>
  </si>
  <si>
    <t>伊那西部(旧中央)</t>
    <rPh sb="0" eb="2">
      <t>イナ</t>
    </rPh>
    <rPh sb="2" eb="4">
      <t>セイブ</t>
    </rPh>
    <rPh sb="5" eb="6">
      <t>キュウ</t>
    </rPh>
    <rPh sb="6" eb="8">
      <t>チュウオウ</t>
    </rPh>
    <phoneticPr fontId="4"/>
  </si>
  <si>
    <t>伊那(旧竜東)</t>
    <rPh sb="0" eb="2">
      <t>イナ</t>
    </rPh>
    <rPh sb="3" eb="4">
      <t>キュウ</t>
    </rPh>
    <rPh sb="4" eb="6">
      <t>リュウトウ</t>
    </rPh>
    <phoneticPr fontId="4"/>
  </si>
  <si>
    <t>2024年11月現在</t>
    <rPh sb="4" eb="5">
      <t>ネン</t>
    </rPh>
    <rPh sb="7" eb="8">
      <t>ガツ</t>
    </rPh>
    <rPh sb="8" eb="10">
      <t>ゲンザイ</t>
    </rPh>
    <phoneticPr fontId="4"/>
  </si>
  <si>
    <t>2024年11月現在</t>
    <rPh sb="4" eb="5">
      <t>ネン</t>
    </rPh>
    <rPh sb="7" eb="10">
      <t>ガツゲンザイ</t>
    </rPh>
    <phoneticPr fontId="4"/>
  </si>
  <si>
    <t>2024年11現在</t>
    <rPh sb="4" eb="5">
      <t>ネン</t>
    </rPh>
    <rPh sb="7" eb="9">
      <t>ゲンザイ</t>
    </rPh>
    <phoneticPr fontId="4"/>
  </si>
  <si>
    <t>－</t>
    <phoneticPr fontId="4"/>
  </si>
  <si>
    <t>廃店</t>
    <rPh sb="0" eb="1">
      <t>ハイ</t>
    </rPh>
    <rPh sb="1" eb="2">
      <t>テン</t>
    </rPh>
    <phoneticPr fontId="4"/>
  </si>
  <si>
    <t>（↑小諸市1,580枚含む）</t>
    <rPh sb="2" eb="5">
      <t>コモロシ</t>
    </rPh>
    <rPh sb="10" eb="11">
      <t>マイ</t>
    </rPh>
    <rPh sb="11" eb="12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</si>
</sst>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#;* &quot;&quot;;@"/>
    <numFmt numFmtId="177" formatCode="yyyy&quot;年&quot;m&quot;月&quot;d&quot;日&quot;\(aaa\)"/>
    <numFmt numFmtId="178" formatCode="#,###"/>
    <numFmt numFmtId="179" formatCode="#,##0;&quot;▲ &quot;#,##0"/>
    <numFmt numFmtId="180" formatCode="#,##0_);[Red]\(#,##0\)"/>
    <numFmt numFmtId="181" formatCode="0_ "/>
    <numFmt numFmtId="182" formatCode="0;&quot;▲ &quot;0"/>
    <numFmt numFmtId="183" formatCode="#,##0;&quot;△ &quot;#,##0"/>
    <numFmt numFmtId="184" formatCode="#,##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4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HGS創英角ｺﾞｼｯｸUB"/>
      <family val="3"/>
      <charset val="128"/>
    </font>
    <font>
      <b/>
      <sz val="14"/>
      <name val="HGS創英角ｺﾞｼｯｸUB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4">
    <xf numFmtId="0" fontId="0" fillId="0" borderId="0" xfId="0"/>
    <xf numFmtId="38" fontId="5" fillId="0" borderId="0" xfId="1" applyFont="1" applyAlignment="1">
      <alignment shrinkToFit="1"/>
    </xf>
    <xf numFmtId="38" fontId="6" fillId="0" borderId="0" xfId="1" applyFont="1" applyAlignment="1">
      <alignment shrinkToFit="1"/>
    </xf>
    <xf numFmtId="38" fontId="8" fillId="0" borderId="12" xfId="1" applyFont="1" applyBorder="1" applyAlignment="1">
      <alignment horizontal="center" shrinkToFit="1"/>
    </xf>
    <xf numFmtId="38" fontId="8" fillId="0" borderId="13" xfId="1" applyFont="1" applyBorder="1" applyAlignment="1">
      <alignment horizontal="center" shrinkToFit="1"/>
    </xf>
    <xf numFmtId="38" fontId="8" fillId="0" borderId="14" xfId="1" applyFont="1" applyBorder="1" applyAlignment="1">
      <alignment horizontal="center" shrinkToFit="1"/>
    </xf>
    <xf numFmtId="38" fontId="8" fillId="0" borderId="15" xfId="1" applyFont="1" applyBorder="1" applyAlignment="1">
      <alignment horizontal="center" shrinkToFit="1"/>
    </xf>
    <xf numFmtId="38" fontId="8" fillId="0" borderId="16" xfId="1" applyFont="1" applyBorder="1" applyAlignment="1">
      <alignment horizontal="center" shrinkToFit="1"/>
    </xf>
    <xf numFmtId="38" fontId="8" fillId="0" borderId="17" xfId="1" applyFont="1" applyBorder="1" applyAlignment="1">
      <alignment horizontal="center" shrinkToFit="1"/>
    </xf>
    <xf numFmtId="38" fontId="10" fillId="0" borderId="4" xfId="1" applyFont="1" applyFill="1" applyBorder="1" applyAlignment="1">
      <alignment shrinkToFit="1"/>
    </xf>
    <xf numFmtId="38" fontId="5" fillId="0" borderId="4" xfId="1" applyFont="1" applyBorder="1" applyAlignment="1">
      <alignment shrinkToFit="1"/>
    </xf>
    <xf numFmtId="38" fontId="5" fillId="0" borderId="5" xfId="1" applyFont="1" applyBorder="1" applyAlignment="1">
      <alignment shrinkToFit="1"/>
    </xf>
    <xf numFmtId="38" fontId="5" fillId="0" borderId="6" xfId="1" applyFont="1" applyBorder="1" applyAlignment="1">
      <alignment shrinkToFit="1"/>
    </xf>
    <xf numFmtId="38" fontId="5" fillId="0" borderId="7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10" fillId="0" borderId="20" xfId="1" applyFont="1" applyFill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38" fontId="5" fillId="0" borderId="25" xfId="1" applyFont="1" applyBorder="1" applyAlignment="1">
      <alignment shrinkToFit="1"/>
    </xf>
    <xf numFmtId="38" fontId="10" fillId="0" borderId="26" xfId="1" applyFont="1" applyFill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10" fillId="0" borderId="32" xfId="1" applyFont="1" applyFill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35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38" fontId="5" fillId="0" borderId="37" xfId="1" applyFont="1" applyBorder="1" applyAlignment="1">
      <alignment shrinkToFit="1"/>
    </xf>
    <xf numFmtId="38" fontId="10" fillId="0" borderId="12" xfId="1" applyFont="1" applyFill="1" applyBorder="1" applyAlignment="1">
      <alignment shrinkToFit="1"/>
    </xf>
    <xf numFmtId="38" fontId="5" fillId="0" borderId="12" xfId="1" applyFont="1" applyBorder="1" applyAlignment="1">
      <alignment shrinkToFit="1"/>
    </xf>
    <xf numFmtId="38" fontId="5" fillId="0" borderId="13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10" fillId="0" borderId="20" xfId="1" applyFont="1" applyBorder="1" applyAlignment="1">
      <alignment shrinkToFit="1"/>
    </xf>
    <xf numFmtId="38" fontId="10" fillId="0" borderId="12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39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4" xfId="1" applyFont="1" applyBorder="1" applyAlignment="1">
      <alignment shrinkToFit="1"/>
    </xf>
    <xf numFmtId="49" fontId="0" fillId="2" borderId="0" xfId="0" applyNumberFormat="1" applyFill="1" applyProtection="1">
      <protection locked="0"/>
    </xf>
    <xf numFmtId="176" fontId="0" fillId="2" borderId="0" xfId="0" applyNumberFormat="1" applyFill="1" applyProtection="1">
      <protection locked="0"/>
    </xf>
    <xf numFmtId="176" fontId="0" fillId="0" borderId="0" xfId="0" applyNumberFormat="1" applyProtection="1">
      <protection locked="0"/>
    </xf>
    <xf numFmtId="176" fontId="14" fillId="2" borderId="0" xfId="0" applyNumberFormat="1" applyFont="1" applyFill="1" applyAlignment="1" applyProtection="1">
      <alignment horizontal="center" vertical="center"/>
      <protection locked="0"/>
    </xf>
    <xf numFmtId="176" fontId="0" fillId="2" borderId="0" xfId="0" applyNumberFormat="1" applyFill="1" applyAlignment="1" applyProtection="1">
      <alignment horizontal="center"/>
      <protection locked="0"/>
    </xf>
    <xf numFmtId="49" fontId="13" fillId="2" borderId="47" xfId="0" applyNumberFormat="1" applyFont="1" applyFill="1" applyBorder="1" applyAlignment="1" applyProtection="1">
      <alignment horizontal="center" vertical="center"/>
      <protection locked="0"/>
    </xf>
    <xf numFmtId="176" fontId="14" fillId="2" borderId="51" xfId="0" applyNumberFormat="1" applyFont="1" applyFill="1" applyBorder="1" applyAlignment="1" applyProtection="1">
      <alignment horizontal="center" vertical="center"/>
      <protection locked="0"/>
    </xf>
    <xf numFmtId="176" fontId="14" fillId="2" borderId="52" xfId="0" applyNumberFormat="1" applyFont="1" applyFill="1" applyBorder="1" applyAlignment="1" applyProtection="1">
      <alignment horizontal="center" vertical="center"/>
      <protection locked="0"/>
    </xf>
    <xf numFmtId="49" fontId="13" fillId="2" borderId="55" xfId="0" applyNumberFormat="1" applyFont="1" applyFill="1" applyBorder="1" applyAlignment="1" applyProtection="1">
      <alignment horizontal="center" vertical="center"/>
      <protection locked="0"/>
    </xf>
    <xf numFmtId="176" fontId="14" fillId="2" borderId="50" xfId="0" applyNumberFormat="1" applyFont="1" applyFill="1" applyBorder="1" applyAlignment="1" applyProtection="1">
      <alignment horizontal="center" vertical="center"/>
      <protection locked="0"/>
    </xf>
    <xf numFmtId="49" fontId="16" fillId="2" borderId="57" xfId="0" applyNumberFormat="1" applyFont="1" applyFill="1" applyBorder="1" applyAlignment="1" applyProtection="1">
      <alignment horizontal="center" vertical="center"/>
      <protection locked="0"/>
    </xf>
    <xf numFmtId="176" fontId="16" fillId="2" borderId="58" xfId="0" applyNumberFormat="1" applyFont="1" applyFill="1" applyBorder="1" applyAlignment="1" applyProtection="1">
      <alignment horizontal="center" vertical="center"/>
      <protection locked="0"/>
    </xf>
    <xf numFmtId="176" fontId="16" fillId="2" borderId="59" xfId="0" applyNumberFormat="1" applyFont="1" applyFill="1" applyBorder="1" applyAlignment="1" applyProtection="1">
      <alignment horizontal="center" vertical="center"/>
      <protection locked="0"/>
    </xf>
    <xf numFmtId="176" fontId="16" fillId="2" borderId="60" xfId="0" applyNumberFormat="1" applyFont="1" applyFill="1" applyBorder="1" applyAlignment="1" applyProtection="1">
      <alignment horizontal="center" vertical="center"/>
      <protection locked="0"/>
    </xf>
    <xf numFmtId="49" fontId="16" fillId="2" borderId="61" xfId="0" applyNumberFormat="1" applyFont="1" applyFill="1" applyBorder="1" applyAlignment="1" applyProtection="1">
      <alignment horizontal="center" vertical="center"/>
      <protection locked="0"/>
    </xf>
    <xf numFmtId="176" fontId="16" fillId="2" borderId="62" xfId="0" applyNumberFormat="1" applyFont="1" applyFill="1" applyBorder="1" applyAlignment="1" applyProtection="1">
      <alignment horizontal="center" vertical="center"/>
      <protection locked="0"/>
    </xf>
    <xf numFmtId="176" fontId="16" fillId="2" borderId="63" xfId="0" applyNumberFormat="1" applyFont="1" applyFill="1" applyBorder="1" applyAlignment="1" applyProtection="1">
      <alignment horizontal="center" vertical="center"/>
      <protection locked="0"/>
    </xf>
    <xf numFmtId="49" fontId="16" fillId="2" borderId="64" xfId="0" applyNumberFormat="1" applyFont="1" applyFill="1" applyBorder="1" applyAlignment="1" applyProtection="1">
      <alignment horizontal="center" vertical="center"/>
      <protection locked="0"/>
    </xf>
    <xf numFmtId="49" fontId="16" fillId="2" borderId="63" xfId="0" applyNumberFormat="1" applyFont="1" applyFill="1" applyBorder="1" applyAlignment="1" applyProtection="1">
      <alignment horizontal="center" vertical="center"/>
      <protection locked="0"/>
    </xf>
    <xf numFmtId="176" fontId="16" fillId="2" borderId="61" xfId="0" applyNumberFormat="1" applyFont="1" applyFill="1" applyBorder="1" applyAlignment="1" applyProtection="1">
      <alignment horizontal="center" vertical="center"/>
      <protection locked="0"/>
    </xf>
    <xf numFmtId="176" fontId="16" fillId="2" borderId="65" xfId="0" applyNumberFormat="1" applyFont="1" applyFill="1" applyBorder="1" applyAlignment="1" applyProtection="1">
      <alignment horizontal="center" vertical="center"/>
      <protection locked="0"/>
    </xf>
    <xf numFmtId="49" fontId="16" fillId="2" borderId="57" xfId="0" applyNumberFormat="1" applyFont="1" applyFill="1" applyBorder="1" applyAlignment="1" applyProtection="1">
      <alignment vertical="center"/>
      <protection locked="0"/>
    </xf>
    <xf numFmtId="176" fontId="16" fillId="2" borderId="45" xfId="0" applyNumberFormat="1" applyFont="1" applyFill="1" applyBorder="1" applyAlignment="1" applyProtection="1">
      <alignment horizontal="center" vertical="center"/>
      <protection locked="0"/>
    </xf>
    <xf numFmtId="179" fontId="14" fillId="3" borderId="45" xfId="0" applyNumberFormat="1" applyFont="1" applyFill="1" applyBorder="1" applyAlignment="1">
      <alignment vertical="center"/>
    </xf>
    <xf numFmtId="179" fontId="17" fillId="2" borderId="66" xfId="0" applyNumberFormat="1" applyFont="1" applyFill="1" applyBorder="1" applyAlignment="1" applyProtection="1">
      <alignment horizontal="right" vertical="center" shrinkToFit="1"/>
      <protection locked="0"/>
    </xf>
    <xf numFmtId="49" fontId="18" fillId="2" borderId="57" xfId="0" applyNumberFormat="1" applyFont="1" applyFill="1" applyBorder="1" applyAlignment="1" applyProtection="1">
      <alignment horizontal="center" vertical="center"/>
      <protection locked="0"/>
    </xf>
    <xf numFmtId="179" fontId="14" fillId="3" borderId="45" xfId="0" applyNumberFormat="1" applyFont="1" applyFill="1" applyBorder="1" applyAlignment="1">
      <alignment horizontal="right" vertical="center"/>
    </xf>
    <xf numFmtId="176" fontId="16" fillId="0" borderId="45" xfId="0" applyNumberFormat="1" applyFont="1" applyBorder="1" applyAlignment="1" applyProtection="1">
      <alignment horizontal="center" vertical="center"/>
      <protection locked="0"/>
    </xf>
    <xf numFmtId="179" fontId="14" fillId="0" borderId="45" xfId="0" applyNumberFormat="1" applyFont="1" applyBorder="1" applyAlignment="1">
      <alignment horizontal="center" vertical="center"/>
    </xf>
    <xf numFmtId="49" fontId="0" fillId="2" borderId="57" xfId="0" applyNumberFormat="1" applyFill="1" applyBorder="1" applyAlignment="1" applyProtection="1">
      <alignment vertical="center"/>
      <protection locked="0"/>
    </xf>
    <xf numFmtId="49" fontId="16" fillId="2" borderId="67" xfId="0" applyNumberFormat="1" applyFont="1" applyFill="1" applyBorder="1" applyAlignment="1" applyProtection="1">
      <alignment vertical="center"/>
      <protection locked="0"/>
    </xf>
    <xf numFmtId="176" fontId="16" fillId="2" borderId="57" xfId="0" applyNumberFormat="1" applyFont="1" applyFill="1" applyBorder="1" applyAlignment="1" applyProtection="1">
      <alignment vertical="center"/>
      <protection locked="0"/>
    </xf>
    <xf numFmtId="176" fontId="16" fillId="2" borderId="45" xfId="0" applyNumberFormat="1" applyFont="1" applyFill="1" applyBorder="1" applyAlignment="1" applyProtection="1">
      <alignment vertical="center"/>
      <protection locked="0"/>
    </xf>
    <xf numFmtId="179" fontId="16" fillId="2" borderId="45" xfId="0" applyNumberFormat="1" applyFont="1" applyFill="1" applyBorder="1" applyAlignment="1" applyProtection="1">
      <alignment vertical="center"/>
      <protection locked="0"/>
    </xf>
    <xf numFmtId="179" fontId="18" fillId="2" borderId="66" xfId="0" applyNumberFormat="1" applyFont="1" applyFill="1" applyBorder="1" applyAlignment="1" applyProtection="1">
      <alignment vertical="center"/>
      <protection locked="0"/>
    </xf>
    <xf numFmtId="179" fontId="14" fillId="2" borderId="45" xfId="0" applyNumberFormat="1" applyFont="1" applyFill="1" applyBorder="1" applyAlignment="1" applyProtection="1">
      <alignment horizontal="right" vertical="center"/>
      <protection locked="0"/>
    </xf>
    <xf numFmtId="179" fontId="19" fillId="2" borderId="66" xfId="0" applyNumberFormat="1" applyFont="1" applyFill="1" applyBorder="1" applyAlignment="1" applyProtection="1">
      <alignment horizontal="right" vertical="center" shrinkToFit="1"/>
      <protection locked="0"/>
    </xf>
    <xf numFmtId="49" fontId="20" fillId="2" borderId="57" xfId="0" applyNumberFormat="1" applyFont="1" applyFill="1" applyBorder="1" applyAlignment="1" applyProtection="1">
      <alignment horizontal="center" vertical="center"/>
      <protection locked="0"/>
    </xf>
    <xf numFmtId="176" fontId="16" fillId="2" borderId="45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51" xfId="0" applyNumberFormat="1" applyFont="1" applyBorder="1" applyAlignment="1" applyProtection="1">
      <alignment horizontal="center" vertical="center"/>
      <protection locked="0"/>
    </xf>
    <xf numFmtId="179" fontId="14" fillId="0" borderId="51" xfId="0" applyNumberFormat="1" applyFont="1" applyBorder="1" applyAlignment="1">
      <alignment horizontal="center" vertical="center"/>
    </xf>
    <xf numFmtId="179" fontId="17" fillId="2" borderId="68" xfId="0" applyNumberFormat="1" applyFont="1" applyFill="1" applyBorder="1" applyAlignment="1" applyProtection="1">
      <alignment horizontal="right" vertical="center" shrinkToFit="1"/>
      <protection locked="0"/>
    </xf>
    <xf numFmtId="176" fontId="21" fillId="0" borderId="45" xfId="0" applyNumberFormat="1" applyFont="1" applyBorder="1" applyAlignment="1" applyProtection="1">
      <alignment horizontal="center" vertical="center"/>
      <protection locked="0"/>
    </xf>
    <xf numFmtId="179" fontId="22" fillId="3" borderId="45" xfId="0" applyNumberFormat="1" applyFont="1" applyFill="1" applyBorder="1" applyAlignment="1" applyProtection="1">
      <alignment horizontal="center" vertical="center"/>
      <protection locked="0"/>
    </xf>
    <xf numFmtId="179" fontId="17" fillId="2" borderId="6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0" xfId="0" applyNumberFormat="1" applyFont="1" applyFill="1" applyBorder="1" applyAlignment="1" applyProtection="1">
      <alignment horizontal="center" vertical="center"/>
      <protection locked="0"/>
    </xf>
    <xf numFmtId="179" fontId="14" fillId="2" borderId="0" xfId="0" applyNumberFormat="1" applyFont="1" applyFill="1" applyAlignment="1" applyProtection="1">
      <alignment horizontal="right" vertical="center"/>
      <protection locked="0"/>
    </xf>
    <xf numFmtId="176" fontId="16" fillId="2" borderId="51" xfId="0" applyNumberFormat="1" applyFont="1" applyFill="1" applyBorder="1" applyAlignment="1" applyProtection="1">
      <alignment horizontal="center" vertical="center"/>
      <protection locked="0"/>
    </xf>
    <xf numFmtId="179" fontId="14" fillId="2" borderId="51" xfId="0" applyNumberFormat="1" applyFont="1" applyFill="1" applyBorder="1" applyAlignment="1">
      <alignment horizontal="right" vertical="center"/>
    </xf>
    <xf numFmtId="176" fontId="16" fillId="2" borderId="48" xfId="0" applyNumberFormat="1" applyFont="1" applyFill="1" applyBorder="1" applyAlignment="1" applyProtection="1">
      <alignment vertical="center"/>
      <protection locked="0"/>
    </xf>
    <xf numFmtId="176" fontId="16" fillId="0" borderId="0" xfId="0" applyNumberFormat="1" applyFont="1" applyAlignment="1" applyProtection="1">
      <alignment horizontal="center" vertical="center"/>
      <protection locked="0"/>
    </xf>
    <xf numFmtId="179" fontId="14" fillId="2" borderId="73" xfId="0" applyNumberFormat="1" applyFont="1" applyFill="1" applyBorder="1" applyAlignment="1">
      <alignment horizontal="right" vertical="center"/>
    </xf>
    <xf numFmtId="179" fontId="17" fillId="2" borderId="74" xfId="0" applyNumberFormat="1" applyFont="1" applyFill="1" applyBorder="1" applyAlignment="1" applyProtection="1">
      <alignment horizontal="right" vertical="center" shrinkToFit="1"/>
      <protection locked="0"/>
    </xf>
    <xf numFmtId="179" fontId="14" fillId="2" borderId="58" xfId="0" applyNumberFormat="1" applyFont="1" applyFill="1" applyBorder="1" applyAlignment="1" applyProtection="1">
      <alignment horizontal="right" vertical="center"/>
      <protection locked="0"/>
    </xf>
    <xf numFmtId="179" fontId="19" fillId="2" borderId="51" xfId="0" applyNumberFormat="1" applyFont="1" applyFill="1" applyBorder="1" applyAlignment="1" applyProtection="1">
      <alignment horizontal="right" vertical="center" shrinkToFit="1"/>
      <protection locked="0"/>
    </xf>
    <xf numFmtId="179" fontId="14" fillId="2" borderId="45" xfId="0" applyNumberFormat="1" applyFont="1" applyFill="1" applyBorder="1" applyAlignment="1" applyProtection="1">
      <alignment horizontal="center" vertical="center"/>
      <protection locked="0"/>
    </xf>
    <xf numFmtId="179" fontId="19" fillId="2" borderId="66" xfId="0" applyNumberFormat="1" applyFont="1" applyFill="1" applyBorder="1" applyAlignment="1" applyProtection="1">
      <alignment horizontal="center" vertical="center" shrinkToFit="1"/>
      <protection locked="0"/>
    </xf>
    <xf numFmtId="179" fontId="14" fillId="2" borderId="51" xfId="0" applyNumberFormat="1" applyFont="1" applyFill="1" applyBorder="1" applyAlignment="1" applyProtection="1">
      <alignment horizontal="right" vertical="center"/>
      <protection locked="0"/>
    </xf>
    <xf numFmtId="179" fontId="19" fillId="2" borderId="75" xfId="0" applyNumberFormat="1" applyFont="1" applyFill="1" applyBorder="1" applyAlignment="1" applyProtection="1">
      <alignment horizontal="center" vertical="center" shrinkToFit="1"/>
      <protection locked="0"/>
    </xf>
    <xf numFmtId="179" fontId="22" fillId="0" borderId="45" xfId="0" applyNumberFormat="1" applyFont="1" applyBorder="1" applyAlignment="1" applyProtection="1">
      <alignment horizontal="center" vertical="center"/>
      <protection locked="0"/>
    </xf>
    <xf numFmtId="179" fontId="14" fillId="2" borderId="58" xfId="0" applyNumberFormat="1" applyFont="1" applyFill="1" applyBorder="1" applyAlignment="1">
      <alignment horizontal="right" vertical="center"/>
    </xf>
    <xf numFmtId="176" fontId="16" fillId="2" borderId="52" xfId="0" applyNumberFormat="1" applyFont="1" applyFill="1" applyBorder="1" applyAlignment="1" applyProtection="1">
      <alignment horizontal="center" vertical="center"/>
      <protection locked="0"/>
    </xf>
    <xf numFmtId="179" fontId="24" fillId="0" borderId="51" xfId="0" applyNumberFormat="1" applyFont="1" applyBorder="1" applyAlignment="1" applyProtection="1">
      <alignment horizontal="right" vertical="center"/>
      <protection locked="0"/>
    </xf>
    <xf numFmtId="179" fontId="17" fillId="2" borderId="69" xfId="0" applyNumberFormat="1" applyFont="1" applyFill="1" applyBorder="1" applyAlignment="1" applyProtection="1">
      <alignment horizontal="right" vertical="center" shrinkToFit="1"/>
      <protection locked="0"/>
    </xf>
    <xf numFmtId="179" fontId="14" fillId="2" borderId="52" xfId="0" applyNumberFormat="1" applyFont="1" applyFill="1" applyBorder="1" applyAlignment="1" applyProtection="1">
      <alignment horizontal="center" vertical="center"/>
      <protection locked="0"/>
    </xf>
    <xf numFmtId="179" fontId="19" fillId="2" borderId="69" xfId="0" applyNumberFormat="1" applyFont="1" applyFill="1" applyBorder="1" applyAlignment="1" applyProtection="1">
      <alignment horizontal="center" vertical="center" shrinkToFit="1"/>
      <protection locked="0"/>
    </xf>
    <xf numFmtId="176" fontId="23" fillId="0" borderId="51" xfId="0" applyNumberFormat="1" applyFont="1" applyBorder="1" applyAlignment="1" applyProtection="1">
      <alignment horizontal="center" vertical="center"/>
      <protection locked="0"/>
    </xf>
    <xf numFmtId="49" fontId="16" fillId="2" borderId="52" xfId="0" applyNumberFormat="1" applyFont="1" applyFill="1" applyBorder="1" applyAlignment="1" applyProtection="1">
      <alignment horizontal="center" vertical="center"/>
      <protection locked="0"/>
    </xf>
    <xf numFmtId="179" fontId="14" fillId="2" borderId="52" xfId="0" applyNumberFormat="1" applyFont="1" applyFill="1" applyBorder="1" applyAlignment="1" applyProtection="1">
      <alignment horizontal="right" vertical="center"/>
      <protection locked="0"/>
    </xf>
    <xf numFmtId="179" fontId="19" fillId="2" borderId="68" xfId="0" applyNumberFormat="1" applyFont="1" applyFill="1" applyBorder="1" applyAlignment="1" applyProtection="1">
      <alignment horizontal="right" vertical="center" shrinkToFit="1"/>
      <protection locked="0"/>
    </xf>
    <xf numFmtId="176" fontId="16" fillId="2" borderId="58" xfId="0" applyNumberFormat="1" applyFont="1" applyFill="1" applyBorder="1" applyAlignment="1" applyProtection="1">
      <alignment vertical="center"/>
      <protection locked="0"/>
    </xf>
    <xf numFmtId="179" fontId="14" fillId="2" borderId="58" xfId="0" applyNumberFormat="1" applyFont="1" applyFill="1" applyBorder="1" applyAlignment="1" applyProtection="1">
      <alignment horizontal="center" vertical="center"/>
      <protection locked="0"/>
    </xf>
    <xf numFmtId="176" fontId="16" fillId="2" borderId="56" xfId="0" applyNumberFormat="1" applyFont="1" applyFill="1" applyBorder="1" applyAlignment="1" applyProtection="1">
      <alignment vertical="center"/>
      <protection locked="0"/>
    </xf>
    <xf numFmtId="179" fontId="14" fillId="2" borderId="77" xfId="0" applyNumberFormat="1" applyFont="1" applyFill="1" applyBorder="1" applyAlignment="1">
      <alignment horizontal="right" vertical="center"/>
    </xf>
    <xf numFmtId="179" fontId="14" fillId="2" borderId="73" xfId="0" applyNumberFormat="1" applyFont="1" applyFill="1" applyBorder="1" applyAlignment="1">
      <alignment vertical="center"/>
    </xf>
    <xf numFmtId="179" fontId="17" fillId="2" borderId="74" xfId="0" applyNumberFormat="1" applyFont="1" applyFill="1" applyBorder="1" applyAlignment="1" applyProtection="1">
      <alignment vertical="center" shrinkToFit="1"/>
      <protection locked="0"/>
    </xf>
    <xf numFmtId="179" fontId="14" fillId="2" borderId="79" xfId="0" applyNumberFormat="1" applyFont="1" applyFill="1" applyBorder="1" applyAlignment="1">
      <alignment horizontal="right" vertical="center"/>
    </xf>
    <xf numFmtId="49" fontId="16" fillId="2" borderId="80" xfId="0" applyNumberFormat="1" applyFont="1" applyFill="1" applyBorder="1" applyAlignment="1" applyProtection="1">
      <alignment vertical="center"/>
      <protection locked="0"/>
    </xf>
    <xf numFmtId="176" fontId="0" fillId="2" borderId="0" xfId="0" applyNumberFormat="1" applyFill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9" fontId="16" fillId="2" borderId="0" xfId="0" applyNumberFormat="1" applyFont="1" applyFill="1" applyAlignment="1" applyProtection="1">
      <alignment vertical="center"/>
      <protection locked="0"/>
    </xf>
    <xf numFmtId="176" fontId="16" fillId="2" borderId="0" xfId="0" applyNumberFormat="1" applyFont="1" applyFill="1" applyAlignment="1" applyProtection="1">
      <alignment vertical="center"/>
      <protection locked="0"/>
    </xf>
    <xf numFmtId="179" fontId="14" fillId="2" borderId="82" xfId="0" applyNumberFormat="1" applyFont="1" applyFill="1" applyBorder="1" applyAlignment="1">
      <alignment horizontal="right" vertical="center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176" fontId="16" fillId="2" borderId="0" xfId="0" applyNumberFormat="1" applyFont="1" applyFill="1" applyAlignment="1" applyProtection="1">
      <alignment horizontal="left" vertical="center"/>
      <protection locked="0"/>
    </xf>
    <xf numFmtId="49" fontId="12" fillId="2" borderId="0" xfId="0" applyNumberFormat="1" applyFont="1" applyFill="1" applyAlignment="1" applyProtection="1">
      <alignment vertical="center"/>
      <protection locked="0"/>
    </xf>
    <xf numFmtId="176" fontId="16" fillId="2" borderId="0" xfId="0" applyNumberFormat="1" applyFont="1" applyFill="1" applyAlignment="1" applyProtection="1">
      <alignment horizontal="center" vertical="center"/>
      <protection locked="0"/>
    </xf>
    <xf numFmtId="179" fontId="14" fillId="2" borderId="0" xfId="0" applyNumberFormat="1" applyFont="1" applyFill="1" applyAlignment="1" applyProtection="1">
      <alignment horizontal="center" vertical="center"/>
      <protection locked="0"/>
    </xf>
    <xf numFmtId="179" fontId="16" fillId="2" borderId="0" xfId="0" applyNumberFormat="1" applyFont="1" applyFill="1" applyAlignment="1" applyProtection="1">
      <alignment horizontal="center" vertical="center"/>
      <protection locked="0"/>
    </xf>
    <xf numFmtId="0" fontId="23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176" fontId="16" fillId="2" borderId="0" xfId="0" applyNumberFormat="1" applyFont="1" applyFill="1" applyProtection="1">
      <protection locked="0"/>
    </xf>
    <xf numFmtId="176" fontId="18" fillId="2" borderId="0" xfId="0" applyNumberFormat="1" applyFont="1" applyFill="1" applyAlignment="1" applyProtection="1">
      <alignment horizontal="right"/>
      <protection locked="0"/>
    </xf>
    <xf numFmtId="176" fontId="18" fillId="2" borderId="0" xfId="0" applyNumberFormat="1" applyFont="1" applyFill="1" applyProtection="1">
      <protection locked="0"/>
    </xf>
    <xf numFmtId="176" fontId="27" fillId="2" borderId="0" xfId="0" applyNumberFormat="1" applyFont="1" applyFill="1" applyAlignment="1" applyProtection="1">
      <alignment horizontal="center" vertical="center"/>
      <protection locked="0"/>
    </xf>
    <xf numFmtId="176" fontId="18" fillId="2" borderId="0" xfId="0" applyNumberFormat="1" applyFont="1" applyFill="1" applyAlignment="1" applyProtection="1">
      <alignment horizontal="left"/>
      <protection locked="0"/>
    </xf>
    <xf numFmtId="49" fontId="16" fillId="2" borderId="0" xfId="0" applyNumberFormat="1" applyFont="1" applyFill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49" fontId="0" fillId="3" borderId="0" xfId="0" applyNumberFormat="1" applyFill="1" applyProtection="1">
      <protection locked="0"/>
    </xf>
    <xf numFmtId="176" fontId="0" fillId="3" borderId="0" xfId="0" applyNumberFormat="1" applyFill="1" applyProtection="1">
      <protection locked="0"/>
    </xf>
    <xf numFmtId="176" fontId="18" fillId="3" borderId="0" xfId="0" applyNumberFormat="1" applyFont="1" applyFill="1" applyAlignment="1" applyProtection="1">
      <alignment horizontal="right"/>
      <protection locked="0"/>
    </xf>
    <xf numFmtId="176" fontId="18" fillId="3" borderId="0" xfId="0" applyNumberFormat="1" applyFont="1" applyFill="1" applyProtection="1">
      <protection locked="0"/>
    </xf>
    <xf numFmtId="176" fontId="16" fillId="3" borderId="0" xfId="0" applyNumberFormat="1" applyFont="1" applyFill="1" applyProtection="1">
      <protection locked="0"/>
    </xf>
    <xf numFmtId="49" fontId="0" fillId="0" borderId="0" xfId="0" applyNumberFormat="1" applyProtection="1">
      <protection locked="0"/>
    </xf>
    <xf numFmtId="176" fontId="16" fillId="0" borderId="0" xfId="0" applyNumberFormat="1" applyFont="1" applyProtection="1">
      <protection locked="0"/>
    </xf>
    <xf numFmtId="49" fontId="16" fillId="0" borderId="0" xfId="0" applyNumberFormat="1" applyFont="1" applyProtection="1">
      <protection locked="0"/>
    </xf>
    <xf numFmtId="176" fontId="18" fillId="0" borderId="0" xfId="0" applyNumberFormat="1" applyFont="1" applyAlignment="1" applyProtection="1">
      <alignment horizontal="right"/>
      <protection locked="0"/>
    </xf>
    <xf numFmtId="176" fontId="16" fillId="0" borderId="0" xfId="0" applyNumberFormat="1" applyFon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49" fontId="16" fillId="2" borderId="83" xfId="0" applyNumberFormat="1" applyFont="1" applyFill="1" applyBorder="1" applyAlignment="1" applyProtection="1">
      <alignment horizontal="center" vertical="center"/>
      <protection locked="0"/>
    </xf>
    <xf numFmtId="176" fontId="16" fillId="2" borderId="66" xfId="0" applyNumberFormat="1" applyFont="1" applyFill="1" applyBorder="1" applyAlignment="1" applyProtection="1">
      <alignment vertical="center"/>
      <protection locked="0"/>
    </xf>
    <xf numFmtId="179" fontId="14" fillId="3" borderId="51" xfId="0" applyNumberFormat="1" applyFont="1" applyFill="1" applyBorder="1" applyAlignment="1">
      <alignment horizontal="right" vertical="center"/>
    </xf>
    <xf numFmtId="49" fontId="16" fillId="2" borderId="56" xfId="0" applyNumberFormat="1" applyFont="1" applyFill="1" applyBorder="1" applyAlignment="1" applyProtection="1">
      <alignment vertical="center"/>
      <protection locked="0"/>
    </xf>
    <xf numFmtId="176" fontId="14" fillId="2" borderId="45" xfId="0" applyNumberFormat="1" applyFont="1" applyFill="1" applyBorder="1" applyAlignment="1" applyProtection="1">
      <alignment vertical="center"/>
      <protection locked="0"/>
    </xf>
    <xf numFmtId="176" fontId="14" fillId="2" borderId="75" xfId="0" applyNumberFormat="1" applyFont="1" applyFill="1" applyBorder="1" applyAlignment="1" applyProtection="1">
      <alignment vertical="center"/>
      <protection locked="0"/>
    </xf>
    <xf numFmtId="179" fontId="14" fillId="2" borderId="59" xfId="0" applyNumberFormat="1" applyFont="1" applyFill="1" applyBorder="1" applyAlignment="1" applyProtection="1">
      <alignment horizontal="right" vertical="center"/>
      <protection locked="0"/>
    </xf>
    <xf numFmtId="176" fontId="14" fillId="2" borderId="46" xfId="0" applyNumberFormat="1" applyFont="1" applyFill="1" applyBorder="1" applyAlignment="1" applyProtection="1">
      <alignment vertical="center"/>
      <protection locked="0"/>
    </xf>
    <xf numFmtId="49" fontId="16" fillId="2" borderId="84" xfId="0" applyNumberFormat="1" applyFont="1" applyFill="1" applyBorder="1" applyAlignment="1" applyProtection="1">
      <alignment vertical="center"/>
      <protection locked="0"/>
    </xf>
    <xf numFmtId="179" fontId="19" fillId="2" borderId="75" xfId="0" applyNumberFormat="1" applyFont="1" applyFill="1" applyBorder="1" applyAlignment="1" applyProtection="1">
      <alignment horizontal="right" vertical="center" shrinkToFit="1"/>
      <protection locked="0"/>
    </xf>
    <xf numFmtId="49" fontId="16" fillId="2" borderId="71" xfId="0" applyNumberFormat="1" applyFont="1" applyFill="1" applyBorder="1" applyAlignment="1" applyProtection="1">
      <alignment horizontal="center" vertical="center"/>
      <protection locked="0"/>
    </xf>
    <xf numFmtId="49" fontId="16" fillId="2" borderId="77" xfId="0" applyNumberFormat="1" applyFont="1" applyFill="1" applyBorder="1" applyAlignment="1" applyProtection="1">
      <alignment horizontal="center" vertical="center"/>
      <protection locked="0"/>
    </xf>
    <xf numFmtId="176" fontId="16" fillId="2" borderId="73" xfId="0" applyNumberFormat="1" applyFont="1" applyFill="1" applyBorder="1" applyAlignment="1" applyProtection="1">
      <alignment vertical="center"/>
      <protection locked="0"/>
    </xf>
    <xf numFmtId="176" fontId="16" fillId="2" borderId="74" xfId="0" applyNumberFormat="1" applyFont="1" applyFill="1" applyBorder="1" applyAlignment="1" applyProtection="1">
      <alignment vertical="center"/>
      <protection locked="0"/>
    </xf>
    <xf numFmtId="176" fontId="16" fillId="2" borderId="71" xfId="0" applyNumberFormat="1" applyFont="1" applyFill="1" applyBorder="1" applyAlignment="1" applyProtection="1">
      <alignment horizontal="center" vertical="center"/>
      <protection locked="0"/>
    </xf>
    <xf numFmtId="176" fontId="16" fillId="2" borderId="77" xfId="0" applyNumberFormat="1" applyFont="1" applyFill="1" applyBorder="1" applyAlignment="1" applyProtection="1">
      <alignment horizontal="center" vertical="center"/>
      <protection locked="0"/>
    </xf>
    <xf numFmtId="176" fontId="14" fillId="2" borderId="76" xfId="0" applyNumberFormat="1" applyFont="1" applyFill="1" applyBorder="1" applyAlignment="1" applyProtection="1">
      <alignment vertical="center"/>
      <protection locked="0"/>
    </xf>
    <xf numFmtId="176" fontId="14" fillId="2" borderId="74" xfId="0" applyNumberFormat="1" applyFont="1" applyFill="1" applyBorder="1" applyAlignment="1" applyProtection="1">
      <alignment vertical="center"/>
      <protection locked="0"/>
    </xf>
    <xf numFmtId="179" fontId="14" fillId="2" borderId="86" xfId="0" applyNumberFormat="1" applyFont="1" applyFill="1" applyBorder="1" applyAlignment="1">
      <alignment horizontal="right" vertical="center"/>
    </xf>
    <xf numFmtId="176" fontId="0" fillId="2" borderId="0" xfId="0" applyNumberFormat="1" applyFill="1" applyAlignment="1" applyProtection="1">
      <alignment horizontal="center" vertical="center"/>
      <protection locked="0"/>
    </xf>
    <xf numFmtId="176" fontId="16" fillId="2" borderId="90" xfId="0" applyNumberFormat="1" applyFont="1" applyFill="1" applyBorder="1" applyAlignment="1" applyProtection="1">
      <alignment horizontal="center" vertical="center"/>
      <protection locked="0"/>
    </xf>
    <xf numFmtId="176" fontId="16" fillId="2" borderId="91" xfId="0" applyNumberFormat="1" applyFont="1" applyFill="1" applyBorder="1" applyAlignment="1" applyProtection="1">
      <alignment horizontal="center" vertical="center"/>
      <protection locked="0"/>
    </xf>
    <xf numFmtId="49" fontId="16" fillId="2" borderId="67" xfId="0" applyNumberFormat="1" applyFont="1" applyFill="1" applyBorder="1" applyAlignment="1" applyProtection="1">
      <alignment horizontal="center" vertical="center"/>
      <protection locked="0"/>
    </xf>
    <xf numFmtId="176" fontId="16" fillId="2" borderId="75" xfId="0" applyNumberFormat="1" applyFont="1" applyFill="1" applyBorder="1" applyAlignment="1" applyProtection="1">
      <alignment horizontal="center" vertical="center"/>
      <protection locked="0"/>
    </xf>
    <xf numFmtId="176" fontId="16" fillId="2" borderId="75" xfId="0" applyNumberFormat="1" applyFont="1" applyFill="1" applyBorder="1" applyAlignment="1" applyProtection="1">
      <alignment vertical="center"/>
      <protection locked="0"/>
    </xf>
    <xf numFmtId="49" fontId="16" fillId="2" borderId="92" xfId="0" applyNumberFormat="1" applyFont="1" applyFill="1" applyBorder="1" applyAlignment="1" applyProtection="1">
      <alignment horizontal="center" vertical="center"/>
      <protection locked="0"/>
    </xf>
    <xf numFmtId="176" fontId="16" fillId="2" borderId="77" xfId="0" applyNumberFormat="1" applyFont="1" applyFill="1" applyBorder="1" applyAlignment="1" applyProtection="1">
      <alignment vertical="center"/>
      <protection locked="0"/>
    </xf>
    <xf numFmtId="179" fontId="14" fillId="2" borderId="76" xfId="0" applyNumberFormat="1" applyFont="1" applyFill="1" applyBorder="1" applyAlignment="1">
      <alignment horizontal="right" vertical="center"/>
    </xf>
    <xf numFmtId="49" fontId="16" fillId="2" borderId="91" xfId="0" applyNumberFormat="1" applyFont="1" applyFill="1" applyBorder="1" applyAlignment="1" applyProtection="1">
      <alignment horizontal="center" vertical="center"/>
      <protection locked="0"/>
    </xf>
    <xf numFmtId="176" fontId="16" fillId="2" borderId="64" xfId="0" applyNumberFormat="1" applyFont="1" applyFill="1" applyBorder="1" applyAlignment="1" applyProtection="1">
      <alignment horizontal="center" vertical="center"/>
      <protection locked="0"/>
    </xf>
    <xf numFmtId="176" fontId="16" fillId="2" borderId="51" xfId="0" applyNumberFormat="1" applyFont="1" applyFill="1" applyBorder="1" applyAlignment="1" applyProtection="1">
      <alignment vertical="center"/>
      <protection locked="0"/>
    </xf>
    <xf numFmtId="179" fontId="12" fillId="2" borderId="66" xfId="0" applyNumberFormat="1" applyFont="1" applyFill="1" applyBorder="1" applyAlignment="1" applyProtection="1">
      <alignment horizontal="right" vertical="center"/>
      <protection locked="0"/>
    </xf>
    <xf numFmtId="176" fontId="16" fillId="2" borderId="48" xfId="0" applyNumberFormat="1" applyFont="1" applyFill="1" applyBorder="1" applyAlignment="1" applyProtection="1">
      <alignment horizontal="center" vertical="center"/>
      <protection locked="0"/>
    </xf>
    <xf numFmtId="179" fontId="12" fillId="2" borderId="68" xfId="0" applyNumberFormat="1" applyFont="1" applyFill="1" applyBorder="1" applyAlignment="1" applyProtection="1">
      <alignment horizontal="right" vertical="center"/>
      <protection locked="0"/>
    </xf>
    <xf numFmtId="179" fontId="12" fillId="2" borderId="75" xfId="0" applyNumberFormat="1" applyFont="1" applyFill="1" applyBorder="1" applyAlignment="1" applyProtection="1">
      <alignment horizontal="right" vertical="center"/>
      <protection locked="0"/>
    </xf>
    <xf numFmtId="179" fontId="14" fillId="2" borderId="51" xfId="0" applyNumberFormat="1" applyFont="1" applyFill="1" applyBorder="1" applyAlignment="1" applyProtection="1">
      <alignment horizontal="center" vertical="center"/>
      <protection locked="0"/>
    </xf>
    <xf numFmtId="179" fontId="12" fillId="2" borderId="75" xfId="0" applyNumberFormat="1" applyFont="1" applyFill="1" applyBorder="1" applyAlignment="1" applyProtection="1">
      <alignment horizontal="center" vertical="center"/>
      <protection locked="0"/>
    </xf>
    <xf numFmtId="49" fontId="16" fillId="2" borderId="51" xfId="0" applyNumberFormat="1" applyFont="1" applyFill="1" applyBorder="1" applyAlignment="1" applyProtection="1">
      <alignment horizontal="center" vertical="center"/>
      <protection locked="0"/>
    </xf>
    <xf numFmtId="49" fontId="16" fillId="2" borderId="75" xfId="0" applyNumberFormat="1" applyFont="1" applyFill="1" applyBorder="1" applyAlignment="1" applyProtection="1">
      <alignment horizontal="center" vertical="center"/>
      <protection locked="0"/>
    </xf>
    <xf numFmtId="176" fontId="16" fillId="2" borderId="67" xfId="0" applyNumberFormat="1" applyFont="1" applyFill="1" applyBorder="1" applyAlignment="1" applyProtection="1">
      <alignment vertical="center"/>
      <protection locked="0"/>
    </xf>
    <xf numFmtId="49" fontId="16" fillId="2" borderId="94" xfId="0" applyNumberFormat="1" applyFont="1" applyFill="1" applyBorder="1" applyAlignment="1" applyProtection="1">
      <alignment vertical="center"/>
      <protection locked="0"/>
    </xf>
    <xf numFmtId="178" fontId="12" fillId="2" borderId="74" xfId="0" applyNumberFormat="1" applyFont="1" applyFill="1" applyBorder="1" applyAlignment="1" applyProtection="1">
      <alignment horizontal="right" vertical="center"/>
      <protection locked="0"/>
    </xf>
    <xf numFmtId="176" fontId="16" fillId="2" borderId="0" xfId="0" applyNumberFormat="1" applyFont="1" applyFill="1" applyAlignment="1" applyProtection="1">
      <alignment horizontal="right" vertical="center"/>
      <protection locked="0"/>
    </xf>
    <xf numFmtId="176" fontId="12" fillId="2" borderId="0" xfId="0" applyNumberFormat="1" applyFont="1" applyFill="1" applyProtection="1">
      <protection locked="0"/>
    </xf>
    <xf numFmtId="179" fontId="13" fillId="2" borderId="0" xfId="0" applyNumberFormat="1" applyFont="1" applyFill="1" applyAlignment="1" applyProtection="1">
      <alignment horizontal="center" vertical="center"/>
      <protection locked="0"/>
    </xf>
    <xf numFmtId="176" fontId="16" fillId="2" borderId="0" xfId="0" applyNumberFormat="1" applyFont="1" applyFill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center"/>
      <protection locked="0"/>
    </xf>
    <xf numFmtId="176" fontId="16" fillId="2" borderId="95" xfId="0" applyNumberFormat="1" applyFont="1" applyFill="1" applyBorder="1" applyAlignment="1" applyProtection="1">
      <alignment horizontal="center" vertical="center"/>
      <protection locked="0"/>
    </xf>
    <xf numFmtId="49" fontId="16" fillId="2" borderId="95" xfId="0" applyNumberFormat="1" applyFont="1" applyFill="1" applyBorder="1" applyAlignment="1" applyProtection="1">
      <alignment horizontal="center" vertical="center"/>
      <protection locked="0"/>
    </xf>
    <xf numFmtId="176" fontId="16" fillId="2" borderId="92" xfId="0" applyNumberFormat="1" applyFont="1" applyFill="1" applyBorder="1" applyAlignment="1" applyProtection="1">
      <alignment horizontal="center" vertical="center"/>
      <protection locked="0"/>
    </xf>
    <xf numFmtId="176" fontId="16" fillId="2" borderId="56" xfId="0" applyNumberFormat="1" applyFont="1" applyFill="1" applyBorder="1" applyAlignment="1" applyProtection="1">
      <alignment horizontal="center" vertical="center"/>
      <protection locked="0"/>
    </xf>
    <xf numFmtId="176" fontId="16" fillId="2" borderId="67" xfId="0" applyNumberFormat="1" applyFont="1" applyFill="1" applyBorder="1" applyAlignment="1" applyProtection="1">
      <alignment horizontal="center" vertical="center"/>
      <protection locked="0"/>
    </xf>
    <xf numFmtId="49" fontId="16" fillId="2" borderId="94" xfId="0" applyNumberFormat="1" applyFont="1" applyFill="1" applyBorder="1" applyAlignment="1" applyProtection="1">
      <alignment horizontal="center" vertical="center"/>
      <protection locked="0"/>
    </xf>
    <xf numFmtId="176" fontId="16" fillId="2" borderId="74" xfId="0" applyNumberFormat="1" applyFont="1" applyFill="1" applyBorder="1" applyAlignment="1" applyProtection="1">
      <alignment horizontal="center" vertical="center"/>
      <protection locked="0"/>
    </xf>
    <xf numFmtId="49" fontId="16" fillId="2" borderId="74" xfId="0" applyNumberFormat="1" applyFont="1" applyFill="1" applyBorder="1" applyAlignment="1" applyProtection="1">
      <alignment horizontal="center" vertical="center"/>
      <protection locked="0"/>
    </xf>
    <xf numFmtId="179" fontId="14" fillId="2" borderId="96" xfId="0" applyNumberFormat="1" applyFont="1" applyFill="1" applyBorder="1" applyAlignment="1">
      <alignment horizontal="right" vertical="center"/>
    </xf>
    <xf numFmtId="49" fontId="0" fillId="2" borderId="0" xfId="0" applyNumberFormat="1" applyFill="1" applyAlignment="1" applyProtection="1">
      <alignment horizontal="center" vertical="center"/>
      <protection locked="0"/>
    </xf>
    <xf numFmtId="176" fontId="1" fillId="2" borderId="0" xfId="0" applyNumberFormat="1" applyFont="1" applyFill="1" applyAlignment="1" applyProtection="1">
      <alignment horizontal="center" vertical="center"/>
      <protection locked="0"/>
    </xf>
    <xf numFmtId="49" fontId="16" fillId="2" borderId="65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6" fillId="2" borderId="75" xfId="0" applyNumberFormat="1" applyFont="1" applyFill="1" applyBorder="1" applyAlignment="1" applyProtection="1">
      <alignment vertical="center"/>
      <protection locked="0"/>
    </xf>
    <xf numFmtId="49" fontId="16" fillId="2" borderId="94" xfId="0" applyNumberFormat="1" applyFont="1" applyFill="1" applyBorder="1" applyAlignment="1" applyProtection="1">
      <alignment horizontal="left" vertical="center"/>
      <protection locked="0"/>
    </xf>
    <xf numFmtId="49" fontId="16" fillId="2" borderId="77" xfId="0" applyNumberFormat="1" applyFont="1" applyFill="1" applyBorder="1" applyAlignment="1" applyProtection="1">
      <alignment horizontal="left" vertical="center"/>
      <protection locked="0"/>
    </xf>
    <xf numFmtId="49" fontId="16" fillId="2" borderId="74" xfId="0" applyNumberFormat="1" applyFont="1" applyFill="1" applyBorder="1" applyAlignment="1" applyProtection="1">
      <alignment vertical="center"/>
      <protection locked="0"/>
    </xf>
    <xf numFmtId="49" fontId="16" fillId="2" borderId="97" xfId="0" applyNumberFormat="1" applyFont="1" applyFill="1" applyBorder="1" applyAlignment="1" applyProtection="1">
      <alignment horizontal="center" vertical="center"/>
      <protection locked="0"/>
    </xf>
    <xf numFmtId="49" fontId="16" fillId="2" borderId="48" xfId="0" applyNumberFormat="1" applyFont="1" applyFill="1" applyBorder="1" applyAlignment="1" applyProtection="1">
      <alignment horizontal="center" vertical="center"/>
      <protection locked="0"/>
    </xf>
    <xf numFmtId="180" fontId="14" fillId="2" borderId="98" xfId="0" applyNumberFormat="1" applyFont="1" applyFill="1" applyBorder="1" applyAlignment="1" applyProtection="1">
      <alignment horizontal="right" vertical="center"/>
      <protection locked="0"/>
    </xf>
    <xf numFmtId="179" fontId="17" fillId="2" borderId="75" xfId="0" applyNumberFormat="1" applyFont="1" applyFill="1" applyBorder="1" applyAlignment="1" applyProtection="1">
      <alignment horizontal="right" vertical="center" shrinkToFit="1"/>
      <protection locked="0"/>
    </xf>
    <xf numFmtId="176" fontId="16" fillId="2" borderId="94" xfId="0" applyNumberFormat="1" applyFont="1" applyFill="1" applyBorder="1" applyAlignment="1" applyProtection="1">
      <alignment horizontal="center" vertical="center"/>
      <protection locked="0"/>
    </xf>
    <xf numFmtId="49" fontId="16" fillId="2" borderId="73" xfId="0" applyNumberFormat="1" applyFont="1" applyFill="1" applyBorder="1" applyAlignment="1" applyProtection="1">
      <alignment horizontal="center" vertical="center"/>
      <protection locked="0"/>
    </xf>
    <xf numFmtId="180" fontId="14" fillId="2" borderId="52" xfId="0" applyNumberFormat="1" applyFont="1" applyFill="1" applyBorder="1" applyAlignment="1">
      <alignment horizontal="right" vertical="center"/>
    </xf>
    <xf numFmtId="180" fontId="14" fillId="2" borderId="86" xfId="0" applyNumberFormat="1" applyFont="1" applyFill="1" applyBorder="1" applyAlignment="1">
      <alignment horizontal="right" vertical="center"/>
    </xf>
    <xf numFmtId="176" fontId="16" fillId="2" borderId="91" xfId="0" applyNumberFormat="1" applyFont="1" applyFill="1" applyBorder="1" applyAlignment="1" applyProtection="1">
      <alignment horizontal="right" vertical="center"/>
      <protection locked="0"/>
    </xf>
    <xf numFmtId="49" fontId="16" fillId="2" borderId="100" xfId="0" applyNumberFormat="1" applyFont="1" applyFill="1" applyBorder="1" applyAlignment="1" applyProtection="1">
      <alignment horizontal="center" vertical="center"/>
      <protection locked="0"/>
    </xf>
    <xf numFmtId="176" fontId="16" fillId="2" borderId="1" xfId="0" applyNumberFormat="1" applyFont="1" applyFill="1" applyBorder="1" applyAlignment="1" applyProtection="1">
      <alignment horizontal="center" vertical="center"/>
      <protection locked="0"/>
    </xf>
    <xf numFmtId="180" fontId="14" fillId="2" borderId="51" xfId="0" applyNumberFormat="1" applyFont="1" applyFill="1" applyBorder="1" applyAlignment="1" applyProtection="1">
      <alignment horizontal="right" vertical="center"/>
      <protection locked="0"/>
    </xf>
    <xf numFmtId="180" fontId="12" fillId="2" borderId="68" xfId="0" applyNumberFormat="1" applyFont="1" applyFill="1" applyBorder="1" applyAlignment="1" applyProtection="1">
      <alignment horizontal="center" vertical="center"/>
      <protection locked="0"/>
    </xf>
    <xf numFmtId="49" fontId="16" fillId="2" borderId="56" xfId="0" applyNumberFormat="1" applyFont="1" applyFill="1" applyBorder="1" applyAlignment="1" applyProtection="1">
      <alignment horizontal="center" vertical="center"/>
      <protection locked="0"/>
    </xf>
    <xf numFmtId="176" fontId="16" fillId="2" borderId="49" xfId="0" applyNumberFormat="1" applyFont="1" applyFill="1" applyBorder="1" applyAlignment="1" applyProtection="1">
      <alignment horizontal="center" vertical="center"/>
      <protection locked="0"/>
    </xf>
    <xf numFmtId="180" fontId="14" fillId="2" borderId="98" xfId="0" applyNumberFormat="1" applyFont="1" applyFill="1" applyBorder="1" applyAlignment="1" applyProtection="1">
      <alignment horizontal="center" vertical="center"/>
      <protection locked="0"/>
    </xf>
    <xf numFmtId="180" fontId="12" fillId="2" borderId="75" xfId="0" applyNumberFormat="1" applyFont="1" applyFill="1" applyBorder="1" applyAlignment="1" applyProtection="1">
      <alignment horizontal="center" vertical="center"/>
      <protection locked="0"/>
    </xf>
    <xf numFmtId="49" fontId="21" fillId="0" borderId="58" xfId="0" applyNumberFormat="1" applyFont="1" applyBorder="1" applyAlignment="1" applyProtection="1">
      <alignment horizontal="center" vertical="center"/>
      <protection locked="0"/>
    </xf>
    <xf numFmtId="179" fontId="22" fillId="0" borderId="58" xfId="0" applyNumberFormat="1" applyFont="1" applyBorder="1" applyAlignment="1" applyProtection="1">
      <alignment horizontal="center" vertical="center"/>
      <protection locked="0"/>
    </xf>
    <xf numFmtId="180" fontId="14" fillId="2" borderId="50" xfId="0" applyNumberFormat="1" applyFont="1" applyFill="1" applyBorder="1" applyAlignment="1" applyProtection="1">
      <alignment horizontal="center" vertical="center"/>
      <protection locked="0"/>
    </xf>
    <xf numFmtId="180" fontId="14" fillId="2" borderId="58" xfId="0" applyNumberFormat="1" applyFont="1" applyFill="1" applyBorder="1" applyAlignment="1" applyProtection="1">
      <alignment horizontal="right" vertical="center"/>
      <protection locked="0"/>
    </xf>
    <xf numFmtId="180" fontId="14" fillId="2" borderId="77" xfId="0" applyNumberFormat="1" applyFont="1" applyFill="1" applyBorder="1" applyAlignment="1">
      <alignment horizontal="right" vertical="center"/>
    </xf>
    <xf numFmtId="180" fontId="14" fillId="2" borderId="72" xfId="0" applyNumberFormat="1" applyFont="1" applyFill="1" applyBorder="1" applyAlignment="1" applyProtection="1">
      <alignment horizontal="right" vertical="center"/>
      <protection locked="0"/>
    </xf>
    <xf numFmtId="49" fontId="13" fillId="2" borderId="80" xfId="0" applyNumberFormat="1" applyFont="1" applyFill="1" applyBorder="1" applyAlignment="1" applyProtection="1">
      <alignment vertical="center"/>
      <protection locked="0"/>
    </xf>
    <xf numFmtId="49" fontId="13" fillId="2" borderId="0" xfId="0" applyNumberFormat="1" applyFont="1" applyFill="1" applyAlignment="1" applyProtection="1">
      <alignment vertical="center"/>
      <protection locked="0"/>
    </xf>
    <xf numFmtId="49" fontId="12" fillId="2" borderId="0" xfId="0" applyNumberFormat="1" applyFont="1" applyFill="1" applyProtection="1">
      <protection locked="0"/>
    </xf>
    <xf numFmtId="176" fontId="25" fillId="2" borderId="0" xfId="0" applyNumberFormat="1" applyFont="1" applyFill="1" applyAlignment="1" applyProtection="1">
      <alignment horizontal="left" vertical="center" shrinkToFit="1"/>
      <protection locked="0"/>
    </xf>
    <xf numFmtId="176" fontId="0" fillId="2" borderId="0" xfId="0" applyNumberFormat="1" applyFill="1" applyAlignment="1" applyProtection="1">
      <alignment shrinkToFit="1"/>
      <protection locked="0"/>
    </xf>
    <xf numFmtId="49" fontId="0" fillId="2" borderId="0" xfId="0" applyNumberFormat="1" applyFill="1" applyAlignment="1" applyProtection="1">
      <alignment shrinkToFit="1"/>
      <protection locked="0"/>
    </xf>
    <xf numFmtId="176" fontId="0" fillId="2" borderId="0" xfId="0" applyNumberFormat="1" applyFill="1" applyAlignment="1" applyProtection="1">
      <alignment horizontal="center" shrinkToFit="1"/>
      <protection locked="0"/>
    </xf>
    <xf numFmtId="176" fontId="14" fillId="2" borderId="51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0" xfId="0" applyNumberFormat="1" applyFill="1" applyAlignment="1" applyProtection="1">
      <alignment horizontal="center" vertical="center" shrinkToFit="1"/>
      <protection locked="0"/>
    </xf>
    <xf numFmtId="176" fontId="14" fillId="2" borderId="0" xfId="0" applyNumberFormat="1" applyFont="1" applyFill="1" applyAlignment="1" applyProtection="1">
      <alignment horizontal="center" vertical="center" shrinkToFit="1"/>
      <protection locked="0"/>
    </xf>
    <xf numFmtId="176" fontId="13" fillId="0" borderId="0" xfId="0" applyNumberFormat="1" applyFont="1" applyAlignment="1" applyProtection="1">
      <alignment horizontal="center" vertical="center"/>
      <protection locked="0"/>
    </xf>
    <xf numFmtId="49" fontId="16" fillId="2" borderId="9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9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98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9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98" xfId="0" applyNumberFormat="1" applyBorder="1" applyAlignment="1" applyProtection="1">
      <alignment horizontal="center" vertical="center"/>
      <protection locked="0"/>
    </xf>
    <xf numFmtId="176" fontId="0" fillId="0" borderId="95" xfId="0" applyNumberFormat="1" applyBorder="1" applyAlignment="1" applyProtection="1">
      <alignment horizontal="center" vertical="center"/>
      <protection locked="0"/>
    </xf>
    <xf numFmtId="49" fontId="16" fillId="2" borderId="67" xfId="0" applyNumberFormat="1" applyFont="1" applyFill="1" applyBorder="1" applyAlignment="1" applyProtection="1">
      <alignment vertical="center" shrinkToFit="1"/>
      <protection locked="0"/>
    </xf>
    <xf numFmtId="176" fontId="16" fillId="2" borderId="51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51" xfId="0" applyNumberFormat="1" applyFont="1" applyFill="1" applyBorder="1" applyAlignment="1">
      <alignment vertical="center" shrinkToFit="1"/>
    </xf>
    <xf numFmtId="49" fontId="16" fillId="2" borderId="67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51" xfId="0" applyNumberFormat="1" applyFont="1" applyFill="1" applyBorder="1" applyAlignment="1">
      <alignment horizontal="right" vertical="center" shrinkToFit="1"/>
    </xf>
    <xf numFmtId="176" fontId="16" fillId="2" borderId="67" xfId="0" applyNumberFormat="1" applyFont="1" applyFill="1" applyBorder="1" applyAlignment="1" applyProtection="1">
      <alignment horizontal="center" vertical="center" shrinkToFit="1"/>
      <protection locked="0"/>
    </xf>
    <xf numFmtId="180" fontId="22" fillId="0" borderId="51" xfId="0" applyNumberFormat="1" applyFont="1" applyBorder="1" applyAlignment="1">
      <alignment horizontal="center" vertical="center" shrinkToFit="1"/>
    </xf>
    <xf numFmtId="180" fontId="14" fillId="0" borderId="51" xfId="0" applyNumberFormat="1" applyFont="1" applyBorder="1" applyAlignment="1" applyProtection="1">
      <alignment vertical="center" shrinkToFit="1"/>
      <protection locked="0"/>
    </xf>
    <xf numFmtId="179" fontId="17" fillId="2" borderId="51" xfId="0" applyNumberFormat="1" applyFont="1" applyFill="1" applyBorder="1" applyAlignment="1" applyProtection="1">
      <alignment vertical="center" shrinkToFit="1"/>
      <protection locked="0"/>
    </xf>
    <xf numFmtId="180" fontId="13" fillId="2" borderId="5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7" xfId="0" applyNumberFormat="1" applyFont="1" applyFill="1" applyBorder="1" applyAlignment="1" applyProtection="1">
      <alignment vertical="center" shrinkToFit="1"/>
      <protection locked="0"/>
    </xf>
    <xf numFmtId="176" fontId="0" fillId="0" borderId="0" xfId="0" applyNumberFormat="1" applyAlignment="1" applyProtection="1">
      <alignment vertical="center"/>
      <protection locked="0"/>
    </xf>
    <xf numFmtId="49" fontId="0" fillId="0" borderId="50" xfId="0" applyNumberFormat="1" applyBorder="1" applyAlignment="1" applyProtection="1">
      <alignment vertical="center"/>
      <protection locked="0"/>
    </xf>
    <xf numFmtId="176" fontId="0" fillId="0" borderId="75" xfId="0" applyNumberFormat="1" applyBorder="1" applyAlignment="1" applyProtection="1">
      <alignment vertical="center"/>
      <protection locked="0"/>
    </xf>
    <xf numFmtId="49" fontId="16" fillId="2" borderId="71" xfId="0" applyNumberFormat="1" applyFont="1" applyFill="1" applyBorder="1" applyAlignment="1" applyProtection="1">
      <alignment vertical="center" shrinkToFit="1"/>
      <protection locked="0"/>
    </xf>
    <xf numFmtId="49" fontId="16" fillId="2" borderId="77" xfId="0" applyNumberFormat="1" applyFont="1" applyFill="1" applyBorder="1" applyAlignment="1" applyProtection="1">
      <alignment vertical="center" shrinkToFit="1"/>
      <protection locked="0"/>
    </xf>
    <xf numFmtId="180" fontId="14" fillId="2" borderId="77" xfId="0" applyNumberFormat="1" applyFont="1" applyFill="1" applyBorder="1" applyAlignment="1">
      <alignment horizontal="right" vertical="center" shrinkToFit="1"/>
    </xf>
    <xf numFmtId="179" fontId="17" fillId="2" borderId="77" xfId="0" applyNumberFormat="1" applyFont="1" applyFill="1" applyBorder="1" applyAlignment="1" applyProtection="1">
      <alignment horizontal="right" vertical="center" shrinkToFit="1"/>
      <protection locked="0"/>
    </xf>
    <xf numFmtId="49" fontId="16" fillId="2" borderId="94" xfId="0" applyNumberFormat="1" applyFont="1" applyFill="1" applyBorder="1" applyAlignment="1" applyProtection="1">
      <alignment vertical="center" shrinkToFit="1"/>
      <protection locked="0"/>
    </xf>
    <xf numFmtId="180" fontId="14" fillId="2" borderId="77" xfId="0" applyNumberFormat="1" applyFont="1" applyFill="1" applyBorder="1" applyAlignment="1" applyProtection="1">
      <alignment vertical="center" shrinkToFit="1"/>
      <protection locked="0"/>
    </xf>
    <xf numFmtId="49" fontId="16" fillId="2" borderId="94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77" xfId="0" applyNumberFormat="1" applyFont="1" applyFill="1" applyBorder="1" applyAlignment="1" applyProtection="1">
      <alignment horizontal="center" vertical="center" shrinkToFit="1"/>
      <protection locked="0"/>
    </xf>
    <xf numFmtId="179" fontId="17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13" fillId="2" borderId="80" xfId="0" applyNumberFormat="1" applyFont="1" applyFill="1" applyBorder="1" applyAlignment="1" applyProtection="1">
      <alignment vertical="center" shrinkToFit="1"/>
      <protection locked="0"/>
    </xf>
    <xf numFmtId="49" fontId="16" fillId="2" borderId="0" xfId="0" applyNumberFormat="1" applyFont="1" applyFill="1" applyAlignment="1" applyProtection="1">
      <alignment vertical="center" shrinkToFit="1"/>
      <protection locked="0"/>
    </xf>
    <xf numFmtId="176" fontId="16" fillId="2" borderId="0" xfId="0" applyNumberFormat="1" applyFont="1" applyFill="1" applyAlignment="1" applyProtection="1">
      <alignment vertical="center" shrinkToFi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180" fontId="14" fillId="2" borderId="86" xfId="0" applyNumberFormat="1" applyFont="1" applyFill="1" applyBorder="1" applyAlignment="1">
      <alignment horizontal="right" vertical="center" shrinkToFit="1"/>
    </xf>
    <xf numFmtId="49" fontId="16" fillId="2" borderId="64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9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3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65" xfId="0" applyNumberFormat="1" applyFont="1" applyFill="1" applyBorder="1" applyAlignment="1" applyProtection="1">
      <alignment horizontal="center" vertical="center" shrinkToFit="1"/>
      <protection locked="0"/>
    </xf>
    <xf numFmtId="180" fontId="14" fillId="3" borderId="51" xfId="0" applyNumberFormat="1" applyFont="1" applyFill="1" applyBorder="1" applyAlignment="1">
      <alignment vertical="center" shrinkToFit="1"/>
    </xf>
    <xf numFmtId="180" fontId="14" fillId="3" borderId="51" xfId="0" applyNumberFormat="1" applyFont="1" applyFill="1" applyBorder="1" applyAlignment="1">
      <alignment horizontal="right" vertical="center" shrinkToFit="1"/>
    </xf>
    <xf numFmtId="180" fontId="14" fillId="2" borderId="5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1" xfId="0" applyNumberFormat="1" applyFont="1" applyFill="1" applyBorder="1" applyAlignment="1" applyProtection="1">
      <alignment vertical="center" shrinkToFit="1"/>
      <protection locked="0"/>
    </xf>
    <xf numFmtId="179" fontId="17" fillId="2" borderId="75" xfId="0" applyNumberFormat="1" applyFont="1" applyFill="1" applyBorder="1" applyAlignment="1" applyProtection="1">
      <alignment vertical="center" shrinkToFit="1"/>
      <protection locked="0"/>
    </xf>
    <xf numFmtId="176" fontId="18" fillId="2" borderId="67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51" xfId="0" applyNumberFormat="1" applyFont="1" applyFill="1" applyBorder="1" applyAlignment="1" applyProtection="1">
      <alignment horizontal="right" vertical="center" shrinkToFit="1"/>
      <protection locked="0"/>
    </xf>
    <xf numFmtId="181" fontId="16" fillId="2" borderId="51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51" xfId="0" applyNumberFormat="1" applyFont="1" applyBorder="1" applyAlignment="1" applyProtection="1">
      <alignment horizontal="center" vertical="center" shrinkToFit="1"/>
      <protection locked="0"/>
    </xf>
    <xf numFmtId="182" fontId="16" fillId="2" borderId="51" xfId="0" applyNumberFormat="1" applyFont="1" applyFill="1" applyBorder="1" applyAlignment="1" applyProtection="1">
      <alignment horizontal="center" vertical="center" shrinkToFit="1"/>
      <protection locked="0"/>
    </xf>
    <xf numFmtId="180" fontId="14" fillId="0" borderId="51" xfId="0" applyNumberFormat="1" applyFont="1" applyBorder="1" applyAlignment="1">
      <alignment vertical="center" shrinkToFit="1"/>
    </xf>
    <xf numFmtId="49" fontId="16" fillId="2" borderId="51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51" xfId="0" applyNumberFormat="1" applyFont="1" applyFill="1" applyBorder="1" applyAlignment="1" applyProtection="1">
      <alignment vertical="center" shrinkToFit="1"/>
      <protection locked="0"/>
    </xf>
    <xf numFmtId="49" fontId="0" fillId="0" borderId="47" xfId="0" applyNumberFormat="1" applyBorder="1" applyAlignment="1" applyProtection="1">
      <alignment vertical="center"/>
      <protection locked="0"/>
    </xf>
    <xf numFmtId="176" fontId="0" fillId="0" borderId="66" xfId="0" applyNumberFormat="1" applyBorder="1" applyAlignment="1" applyProtection="1">
      <alignment vertical="center"/>
      <protection locked="0"/>
    </xf>
    <xf numFmtId="179" fontId="17" fillId="2" borderId="51" xfId="0" applyNumberFormat="1" applyFont="1" applyFill="1" applyBorder="1" applyAlignment="1" applyProtection="1">
      <alignment horizontal="right" vertical="center" shrinkToFit="1"/>
      <protection locked="0"/>
    </xf>
    <xf numFmtId="49" fontId="0" fillId="0" borderId="104" xfId="0" applyNumberFormat="1" applyBorder="1" applyAlignment="1" applyProtection="1">
      <alignment vertical="center"/>
      <protection locked="0"/>
    </xf>
    <xf numFmtId="176" fontId="0" fillId="0" borderId="63" xfId="0" applyNumberFormat="1" applyBorder="1" applyAlignment="1" applyProtection="1">
      <alignment horizontal="center" vertical="center"/>
      <protection locked="0"/>
    </xf>
    <xf numFmtId="179" fontId="17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6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51" xfId="0" applyNumberFormat="1" applyFont="1" applyFill="1" applyBorder="1" applyAlignment="1" applyProtection="1">
      <alignment horizontal="left" vertical="center" shrinkToFit="1"/>
      <protection locked="0"/>
    </xf>
    <xf numFmtId="176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3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2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86" xfId="0" applyNumberFormat="1" applyFont="1" applyFill="1" applyBorder="1" applyAlignment="1">
      <alignment vertical="center" shrinkToFit="1"/>
    </xf>
    <xf numFmtId="49" fontId="13" fillId="2" borderId="0" xfId="0" applyNumberFormat="1" applyFont="1" applyFill="1" applyAlignment="1" applyProtection="1">
      <alignment vertical="center" shrinkToFit="1"/>
      <protection locked="0"/>
    </xf>
    <xf numFmtId="49" fontId="13" fillId="2" borderId="88" xfId="0" applyNumberFormat="1" applyFont="1" applyFill="1" applyBorder="1" applyAlignment="1" applyProtection="1">
      <alignment vertical="center" shrinkToFit="1"/>
      <protection locked="0"/>
    </xf>
    <xf numFmtId="176" fontId="16" fillId="2" borderId="75" xfId="0" applyNumberFormat="1" applyFont="1" applyFill="1" applyBorder="1" applyAlignment="1" applyProtection="1">
      <alignment vertical="center" shrinkToFit="1"/>
      <protection locked="0"/>
    </xf>
    <xf numFmtId="49" fontId="16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5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75" xfId="0" applyNumberFormat="1" applyFont="1" applyFill="1" applyBorder="1" applyAlignment="1" applyProtection="1">
      <alignment horizontal="center" vertical="center" shrinkToFit="1"/>
      <protection locked="0"/>
    </xf>
    <xf numFmtId="179" fontId="17" fillId="2" borderId="66" xfId="0" applyNumberFormat="1" applyFont="1" applyFill="1" applyBorder="1" applyAlignment="1" applyProtection="1">
      <alignment vertical="center" shrinkToFit="1"/>
      <protection locked="0"/>
    </xf>
    <xf numFmtId="176" fontId="16" fillId="2" borderId="77" xfId="0" applyNumberFormat="1" applyFont="1" applyFill="1" applyBorder="1" applyAlignment="1" applyProtection="1">
      <alignment vertical="center" shrinkToFit="1"/>
      <protection locked="0"/>
    </xf>
    <xf numFmtId="176" fontId="16" fillId="2" borderId="74" xfId="0" applyNumberFormat="1" applyFont="1" applyFill="1" applyBorder="1" applyAlignment="1" applyProtection="1">
      <alignment vertical="center" shrinkToFit="1"/>
      <protection locked="0"/>
    </xf>
    <xf numFmtId="180" fontId="14" fillId="2" borderId="77" xfId="0" applyNumberFormat="1" applyFont="1" applyFill="1" applyBorder="1" applyAlignment="1">
      <alignment vertical="center" shrinkToFit="1"/>
    </xf>
    <xf numFmtId="179" fontId="17" fillId="2" borderId="77" xfId="0" applyNumberFormat="1" applyFont="1" applyFill="1" applyBorder="1" applyAlignment="1" applyProtection="1">
      <alignment vertical="center" shrinkToFit="1"/>
      <protection locked="0"/>
    </xf>
    <xf numFmtId="176" fontId="16" fillId="2" borderId="7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3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4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94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96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74" xfId="0" applyNumberFormat="1" applyFont="1" applyFill="1" applyBorder="1" applyAlignment="1" applyProtection="1">
      <alignment horizontal="center" vertical="center" shrinkToFit="1"/>
      <protection locked="0"/>
    </xf>
    <xf numFmtId="180" fontId="14" fillId="3" borderId="51" xfId="0" applyNumberFormat="1" applyFont="1" applyFill="1" applyBorder="1" applyAlignment="1">
      <alignment horizontal="right" vertical="center"/>
    </xf>
    <xf numFmtId="176" fontId="0" fillId="2" borderId="0" xfId="0" applyNumberFormat="1" applyFill="1" applyAlignment="1" applyProtection="1">
      <alignment horizontal="left" vertical="center"/>
      <protection locked="0"/>
    </xf>
    <xf numFmtId="176" fontId="16" fillId="2" borderId="80" xfId="0" applyNumberFormat="1" applyFont="1" applyFill="1" applyBorder="1" applyAlignment="1" applyProtection="1">
      <alignment horizontal="center" vertical="center"/>
      <protection locked="0"/>
    </xf>
    <xf numFmtId="180" fontId="14" fillId="2" borderId="80" xfId="0" applyNumberFormat="1" applyFont="1" applyFill="1" applyBorder="1" applyAlignment="1" applyProtection="1">
      <alignment horizontal="center" vertical="center"/>
      <protection locked="0"/>
    </xf>
    <xf numFmtId="180" fontId="12" fillId="2" borderId="80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176" fontId="18" fillId="0" borderId="0" xfId="0" applyNumberFormat="1" applyFont="1" applyAlignment="1" applyProtection="1">
      <alignment horizontal="left"/>
      <protection locked="0"/>
    </xf>
    <xf numFmtId="49" fontId="13" fillId="2" borderId="88" xfId="0" applyNumberFormat="1" applyFont="1" applyFill="1" applyBorder="1" applyAlignment="1" applyProtection="1">
      <alignment vertical="center"/>
      <protection locked="0"/>
    </xf>
    <xf numFmtId="176" fontId="16" fillId="2" borderId="83" xfId="0" applyNumberFormat="1" applyFont="1" applyFill="1" applyBorder="1" applyAlignment="1" applyProtection="1">
      <alignment horizontal="center" vertical="center"/>
      <protection locked="0"/>
    </xf>
    <xf numFmtId="49" fontId="16" fillId="2" borderId="92" xfId="0" applyNumberFormat="1" applyFont="1" applyFill="1" applyBorder="1" applyAlignment="1" applyProtection="1">
      <alignment vertical="center"/>
      <protection locked="0"/>
    </xf>
    <xf numFmtId="179" fontId="28" fillId="2" borderId="66" xfId="0" applyNumberFormat="1" applyFont="1" applyFill="1" applyBorder="1" applyAlignment="1" applyProtection="1">
      <alignment horizontal="right" vertical="center" shrinkToFit="1"/>
      <protection locked="0"/>
    </xf>
    <xf numFmtId="49" fontId="16" fillId="0" borderId="51" xfId="0" applyNumberFormat="1" applyFont="1" applyBorder="1" applyAlignment="1" applyProtection="1">
      <alignment horizontal="center" vertical="center"/>
      <protection locked="0"/>
    </xf>
    <xf numFmtId="180" fontId="14" fillId="0" borderId="51" xfId="0" applyNumberFormat="1" applyFont="1" applyBorder="1" applyAlignment="1">
      <alignment horizontal="center" vertical="center"/>
    </xf>
    <xf numFmtId="179" fontId="28" fillId="2" borderId="74" xfId="0" applyNumberFormat="1" applyFont="1" applyFill="1" applyBorder="1" applyAlignment="1" applyProtection="1">
      <alignment horizontal="right" vertical="center" shrinkToFit="1"/>
      <protection locked="0"/>
    </xf>
    <xf numFmtId="180" fontId="14" fillId="2" borderId="54" xfId="0" applyNumberFormat="1" applyFont="1" applyFill="1" applyBorder="1" applyAlignment="1">
      <alignment horizontal="right" vertical="center"/>
    </xf>
    <xf numFmtId="49" fontId="16" fillId="2" borderId="67" xfId="0" applyNumberFormat="1" applyFont="1" applyFill="1" applyBorder="1" applyAlignment="1" applyProtection="1">
      <alignment horizontal="left" vertical="center"/>
      <protection locked="0"/>
    </xf>
    <xf numFmtId="180" fontId="14" fillId="2" borderId="51" xfId="1" applyNumberFormat="1" applyFont="1" applyFill="1" applyBorder="1" applyAlignment="1" applyProtection="1">
      <alignment horizontal="right" vertical="center"/>
      <protection locked="0"/>
    </xf>
    <xf numFmtId="183" fontId="17" fillId="2" borderId="51" xfId="1" applyNumberFormat="1" applyFont="1" applyFill="1" applyBorder="1" applyAlignment="1" applyProtection="1">
      <alignment vertical="center" shrinkToFit="1"/>
      <protection locked="0"/>
    </xf>
    <xf numFmtId="176" fontId="16" fillId="2" borderId="50" xfId="0" applyNumberFormat="1" applyFont="1" applyFill="1" applyBorder="1" applyAlignment="1" applyProtection="1">
      <alignment vertical="center"/>
      <protection locked="0"/>
    </xf>
    <xf numFmtId="176" fontId="14" fillId="2" borderId="51" xfId="0" applyNumberFormat="1" applyFont="1" applyFill="1" applyBorder="1" applyAlignment="1" applyProtection="1">
      <alignment vertical="center"/>
      <protection locked="0"/>
    </xf>
    <xf numFmtId="176" fontId="14" fillId="2" borderId="75" xfId="0" applyNumberFormat="1" applyFont="1" applyFill="1" applyBorder="1" applyAlignment="1" applyProtection="1">
      <alignment horizontal="center" vertical="center"/>
      <protection locked="0"/>
    </xf>
    <xf numFmtId="176" fontId="16" fillId="2" borderId="50" xfId="0" applyNumberFormat="1" applyFont="1" applyFill="1" applyBorder="1" applyAlignment="1" applyProtection="1">
      <alignment horizontal="center" vertical="center"/>
      <protection locked="0"/>
    </xf>
    <xf numFmtId="183" fontId="17" fillId="2" borderId="51" xfId="0" applyNumberFormat="1" applyFont="1" applyFill="1" applyBorder="1" applyAlignment="1" applyProtection="1">
      <alignment vertical="center" shrinkToFit="1"/>
      <protection locked="0"/>
    </xf>
    <xf numFmtId="183" fontId="17" fillId="2" borderId="66" xfId="0" applyNumberFormat="1" applyFont="1" applyFill="1" applyBorder="1" applyAlignment="1" applyProtection="1">
      <alignment vertical="center" shrinkToFit="1"/>
      <protection locked="0"/>
    </xf>
    <xf numFmtId="180" fontId="14" fillId="2" borderId="51" xfId="0" applyNumberFormat="1" applyFont="1" applyFill="1" applyBorder="1" applyAlignment="1" applyProtection="1">
      <alignment vertical="center"/>
      <protection locked="0"/>
    </xf>
    <xf numFmtId="180" fontId="12" fillId="2" borderId="75" xfId="0" applyNumberFormat="1" applyFont="1" applyFill="1" applyBorder="1" applyAlignment="1" applyProtection="1">
      <alignment vertical="center"/>
      <protection locked="0"/>
    </xf>
    <xf numFmtId="179" fontId="28" fillId="2" borderId="66" xfId="0" applyNumberFormat="1" applyFont="1" applyFill="1" applyBorder="1" applyAlignment="1" applyProtection="1">
      <alignment vertical="center" shrinkToFit="1"/>
      <protection locked="0"/>
    </xf>
    <xf numFmtId="176" fontId="16" fillId="2" borderId="49" xfId="0" applyNumberFormat="1" applyFont="1" applyFill="1" applyBorder="1" applyAlignment="1" applyProtection="1">
      <alignment vertical="center"/>
      <protection locked="0"/>
    </xf>
    <xf numFmtId="176" fontId="14" fillId="2" borderId="50" xfId="0" applyNumberFormat="1" applyFont="1" applyFill="1" applyBorder="1" applyAlignment="1" applyProtection="1">
      <alignment vertical="center"/>
      <protection locked="0"/>
    </xf>
    <xf numFmtId="176" fontId="12" fillId="2" borderId="75" xfId="0" applyNumberFormat="1" applyFont="1" applyFill="1" applyBorder="1" applyAlignment="1" applyProtection="1">
      <alignment horizontal="center" vertical="center"/>
      <protection locked="0"/>
    </xf>
    <xf numFmtId="179" fontId="29" fillId="2" borderId="75" xfId="0" applyNumberFormat="1" applyFont="1" applyFill="1" applyBorder="1" applyAlignment="1" applyProtection="1">
      <alignment horizontal="right" vertical="center" shrinkToFit="1"/>
      <protection locked="0"/>
    </xf>
    <xf numFmtId="180" fontId="12" fillId="2" borderId="75" xfId="0" applyNumberFormat="1" applyFont="1" applyFill="1" applyBorder="1" applyAlignment="1" applyProtection="1">
      <alignment horizontal="right" vertical="center"/>
      <protection locked="0"/>
    </xf>
    <xf numFmtId="180" fontId="14" fillId="2" borderId="77" xfId="0" applyNumberFormat="1" applyFont="1" applyFill="1" applyBorder="1" applyAlignment="1" applyProtection="1">
      <alignment horizontal="right" vertical="center"/>
      <protection locked="0"/>
    </xf>
    <xf numFmtId="179" fontId="28" fillId="2" borderId="74" xfId="0" applyNumberFormat="1" applyFont="1" applyFill="1" applyBorder="1" applyAlignment="1" applyProtection="1">
      <alignment vertical="center" shrinkToFit="1"/>
      <protection locked="0"/>
    </xf>
    <xf numFmtId="176" fontId="16" fillId="2" borderId="96" xfId="0" applyNumberFormat="1" applyFont="1" applyFill="1" applyBorder="1" applyAlignment="1" applyProtection="1">
      <alignment horizontal="center" vertical="center"/>
      <protection locked="0"/>
    </xf>
    <xf numFmtId="180" fontId="14" fillId="2" borderId="96" xfId="0" applyNumberFormat="1" applyFont="1" applyFill="1" applyBorder="1" applyAlignment="1" applyProtection="1">
      <alignment horizontal="center" vertical="center"/>
      <protection locked="0"/>
    </xf>
    <xf numFmtId="183" fontId="17" fillId="2" borderId="77" xfId="0" applyNumberFormat="1" applyFont="1" applyFill="1" applyBorder="1" applyAlignment="1" applyProtection="1">
      <alignment vertical="center"/>
      <protection locked="0"/>
    </xf>
    <xf numFmtId="176" fontId="14" fillId="2" borderId="77" xfId="0" applyNumberFormat="1" applyFont="1" applyFill="1" applyBorder="1" applyAlignment="1" applyProtection="1">
      <alignment vertical="center"/>
      <protection locked="0"/>
    </xf>
    <xf numFmtId="176" fontId="14" fillId="2" borderId="74" xfId="0" applyNumberFormat="1" applyFont="1" applyFill="1" applyBorder="1" applyAlignment="1" applyProtection="1">
      <alignment horizontal="center" vertical="center"/>
      <protection locked="0"/>
    </xf>
    <xf numFmtId="49" fontId="16" fillId="0" borderId="67" xfId="0" applyNumberFormat="1" applyFont="1" applyBorder="1" applyAlignment="1" applyProtection="1">
      <alignment vertical="center"/>
      <protection locked="0"/>
    </xf>
    <xf numFmtId="176" fontId="16" fillId="0" borderId="51" xfId="0" applyNumberFormat="1" applyFont="1" applyBorder="1" applyAlignment="1" applyProtection="1">
      <alignment vertical="center"/>
      <protection locked="0"/>
    </xf>
    <xf numFmtId="176" fontId="16" fillId="0" borderId="75" xfId="0" applyNumberFormat="1" applyFont="1" applyBorder="1" applyAlignment="1" applyProtection="1">
      <alignment vertical="center"/>
      <protection locked="0"/>
    </xf>
    <xf numFmtId="179" fontId="29" fillId="2" borderId="51" xfId="0" applyNumberFormat="1" applyFont="1" applyFill="1" applyBorder="1" applyAlignment="1" applyProtection="1">
      <alignment horizontal="right" vertical="center" shrinkToFit="1"/>
      <protection locked="0"/>
    </xf>
    <xf numFmtId="179" fontId="28" fillId="2" borderId="75" xfId="0" applyNumberFormat="1" applyFont="1" applyFill="1" applyBorder="1" applyAlignment="1" applyProtection="1">
      <alignment horizontal="center" vertical="center" shrinkToFit="1"/>
      <protection locked="0"/>
    </xf>
    <xf numFmtId="179" fontId="29" fillId="2" borderId="75" xfId="0" applyNumberFormat="1" applyFont="1" applyFill="1" applyBorder="1" applyAlignment="1" applyProtection="1">
      <alignment vertical="center" shrinkToFit="1"/>
      <protection locked="0"/>
    </xf>
    <xf numFmtId="176" fontId="16" fillId="2" borderId="94" xfId="0" applyNumberFormat="1" applyFont="1" applyFill="1" applyBorder="1" applyAlignment="1" applyProtection="1">
      <alignment horizontal="left" vertical="center"/>
      <protection locked="0"/>
    </xf>
    <xf numFmtId="176" fontId="16" fillId="2" borderId="77" xfId="0" applyNumberFormat="1" applyFont="1" applyFill="1" applyBorder="1" applyAlignment="1" applyProtection="1">
      <alignment horizontal="left" vertical="center"/>
      <protection locked="0"/>
    </xf>
    <xf numFmtId="0" fontId="30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13" fillId="0" borderId="47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98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/>
      <protection locked="0"/>
    </xf>
    <xf numFmtId="184" fontId="1" fillId="0" borderId="88" xfId="0" applyNumberFormat="1" applyFont="1" applyBorder="1" applyAlignment="1" applyProtection="1">
      <alignment horizontal="right" vertical="center" shrinkToFit="1"/>
      <protection locked="0"/>
    </xf>
    <xf numFmtId="184" fontId="32" fillId="0" borderId="0" xfId="0" applyNumberFormat="1" applyFont="1" applyAlignment="1" applyProtection="1">
      <alignment vertical="center"/>
      <protection locked="0"/>
    </xf>
    <xf numFmtId="0" fontId="33" fillId="0" borderId="67" xfId="0" applyFont="1" applyBorder="1" applyAlignment="1" applyProtection="1">
      <alignment horizontal="center" vertical="center" shrinkToFit="1"/>
      <protection locked="0"/>
    </xf>
    <xf numFmtId="0" fontId="33" fillId="0" borderId="51" xfId="0" applyFont="1" applyBorder="1" applyAlignment="1" applyProtection="1">
      <alignment horizontal="center" vertical="center"/>
      <protection locked="0"/>
    </xf>
    <xf numFmtId="0" fontId="33" fillId="0" borderId="75" xfId="0" applyFont="1" applyBorder="1" applyAlignment="1" applyProtection="1">
      <alignment horizontal="center" vertical="center"/>
      <protection locked="0"/>
    </xf>
    <xf numFmtId="0" fontId="33" fillId="0" borderId="52" xfId="0" applyFont="1" applyBorder="1" applyAlignment="1" applyProtection="1">
      <alignment horizontal="center" vertical="center"/>
      <protection locked="0"/>
    </xf>
    <xf numFmtId="0" fontId="32" fillId="0" borderId="67" xfId="0" applyFont="1" applyBorder="1" applyAlignment="1" applyProtection="1">
      <alignment horizontal="center" vertical="center" shrinkToFit="1"/>
      <protection locked="0"/>
    </xf>
    <xf numFmtId="0" fontId="16" fillId="0" borderId="51" xfId="0" applyFont="1" applyBorder="1" applyAlignment="1" applyProtection="1">
      <alignment horizontal="center" vertical="center" shrinkToFit="1"/>
      <protection locked="0"/>
    </xf>
    <xf numFmtId="183" fontId="16" fillId="0" borderId="51" xfId="0" applyNumberFormat="1" applyFont="1" applyBorder="1" applyAlignment="1">
      <alignment vertical="center" shrinkToFit="1"/>
    </xf>
    <xf numFmtId="179" fontId="34" fillId="0" borderId="75" xfId="0" applyNumberFormat="1" applyFont="1" applyBorder="1" applyAlignment="1" applyProtection="1">
      <alignment vertical="center" shrinkToFit="1"/>
      <protection locked="0"/>
    </xf>
    <xf numFmtId="183" fontId="16" fillId="0" borderId="51" xfId="1" applyNumberFormat="1" applyFont="1" applyFill="1" applyBorder="1" applyAlignment="1" applyProtection="1">
      <alignment vertical="center" shrinkToFit="1"/>
    </xf>
    <xf numFmtId="0" fontId="32" fillId="0" borderId="56" xfId="0" applyFont="1" applyBorder="1" applyAlignment="1" applyProtection="1">
      <alignment horizontal="center" vertical="center" shrinkToFit="1"/>
      <protection locked="0"/>
    </xf>
    <xf numFmtId="0" fontId="32" fillId="0" borderId="51" xfId="0" applyFont="1" applyBorder="1" applyAlignment="1" applyProtection="1">
      <alignment horizontal="center" vertical="center" shrinkToFit="1"/>
      <protection locked="0"/>
    </xf>
    <xf numFmtId="184" fontId="1" fillId="0" borderId="51" xfId="0" applyNumberFormat="1" applyFont="1" applyBorder="1" applyAlignment="1" applyProtection="1">
      <alignment vertical="center" shrinkToFit="1"/>
      <protection locked="0"/>
    </xf>
    <xf numFmtId="0" fontId="21" fillId="0" borderId="51" xfId="0" applyFont="1" applyBorder="1" applyAlignment="1" applyProtection="1">
      <alignment horizontal="center" vertical="center" shrinkToFit="1"/>
      <protection locked="0"/>
    </xf>
    <xf numFmtId="183" fontId="21" fillId="0" borderId="51" xfId="1" applyNumberFormat="1" applyFont="1" applyFill="1" applyBorder="1" applyAlignment="1" applyProtection="1">
      <alignment horizontal="center" vertical="center" shrinkToFit="1"/>
    </xf>
    <xf numFmtId="0" fontId="32" fillId="0" borderId="51" xfId="0" applyFont="1" applyBorder="1" applyAlignment="1" applyProtection="1">
      <alignment vertical="center"/>
      <protection locked="0"/>
    </xf>
    <xf numFmtId="179" fontId="34" fillId="0" borderId="69" xfId="0" applyNumberFormat="1" applyFont="1" applyBorder="1" applyAlignment="1" applyProtection="1">
      <alignment vertical="center" shrinkToFit="1"/>
      <protection locked="0"/>
    </xf>
    <xf numFmtId="0" fontId="32" fillId="0" borderId="58" xfId="0" applyFont="1" applyBorder="1" applyAlignment="1" applyProtection="1">
      <alignment horizontal="center" vertical="center" shrinkToFit="1"/>
      <protection locked="0"/>
    </xf>
    <xf numFmtId="184" fontId="1" fillId="0" borderId="58" xfId="0" applyNumberFormat="1" applyFont="1" applyBorder="1" applyAlignment="1" applyProtection="1">
      <alignment vertical="center" shrinkToFit="1"/>
      <protection locked="0"/>
    </xf>
    <xf numFmtId="183" fontId="16" fillId="0" borderId="77" xfId="0" applyNumberFormat="1" applyFont="1" applyBorder="1" applyAlignment="1">
      <alignment vertical="center" shrinkToFit="1"/>
    </xf>
    <xf numFmtId="179" fontId="34" fillId="0" borderId="74" xfId="0" applyNumberFormat="1" applyFont="1" applyBorder="1" applyAlignment="1" applyProtection="1">
      <alignment vertical="center" shrinkToFit="1"/>
      <protection locked="0"/>
    </xf>
    <xf numFmtId="179" fontId="34" fillId="0" borderId="77" xfId="0" applyNumberFormat="1" applyFont="1" applyBorder="1" applyAlignment="1" applyProtection="1">
      <alignment vertical="center" shrinkToFit="1"/>
      <protection locked="0"/>
    </xf>
    <xf numFmtId="184" fontId="16" fillId="0" borderId="77" xfId="0" applyNumberFormat="1" applyFont="1" applyBorder="1" applyAlignment="1">
      <alignment vertical="center" shrinkToFit="1"/>
    </xf>
    <xf numFmtId="179" fontId="16" fillId="0" borderId="96" xfId="0" applyNumberFormat="1" applyFont="1" applyBorder="1" applyAlignment="1">
      <alignment vertical="center" shrinkToFit="1"/>
    </xf>
    <xf numFmtId="179" fontId="34" fillId="0" borderId="107" xfId="0" applyNumberFormat="1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84" fontId="16" fillId="0" borderId="0" xfId="0" applyNumberFormat="1" applyFont="1" applyAlignment="1" applyProtection="1">
      <alignment vertical="center" shrinkToFit="1"/>
      <protection locked="0"/>
    </xf>
    <xf numFmtId="184" fontId="34" fillId="0" borderId="0" xfId="0" applyNumberFormat="1" applyFont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51" xfId="0" applyFont="1" applyBorder="1" applyAlignment="1">
      <alignment vertical="center" shrinkToFit="1"/>
    </xf>
    <xf numFmtId="183" fontId="16" fillId="0" borderId="51" xfId="0" applyNumberFormat="1" applyFont="1" applyBorder="1" applyAlignment="1">
      <alignment horizontal="center" vertical="center" shrinkToFit="1"/>
    </xf>
    <xf numFmtId="184" fontId="32" fillId="0" borderId="51" xfId="0" applyNumberFormat="1" applyFont="1" applyBorder="1" applyAlignment="1" applyProtection="1">
      <alignment vertical="center" shrinkToFit="1"/>
      <protection locked="0"/>
    </xf>
    <xf numFmtId="184" fontId="35" fillId="0" borderId="75" xfId="0" applyNumberFormat="1" applyFont="1" applyBorder="1" applyAlignment="1" applyProtection="1">
      <alignment vertical="center" shrinkToFit="1"/>
      <protection locked="0"/>
    </xf>
    <xf numFmtId="183" fontId="16" fillId="3" borderId="51" xfId="0" applyNumberFormat="1" applyFont="1" applyFill="1" applyBorder="1" applyAlignment="1">
      <alignment vertical="center" shrinkToFit="1"/>
    </xf>
    <xf numFmtId="184" fontId="16" fillId="0" borderId="51" xfId="0" applyNumberFormat="1" applyFont="1" applyBorder="1" applyAlignment="1" applyProtection="1">
      <alignment horizontal="center" vertical="center" shrinkToFit="1"/>
      <protection locked="0"/>
    </xf>
    <xf numFmtId="179" fontId="16" fillId="0" borderId="51" xfId="0" applyNumberFormat="1" applyFont="1" applyBorder="1" applyAlignment="1">
      <alignment vertical="center" shrinkToFit="1"/>
    </xf>
    <xf numFmtId="0" fontId="16" fillId="0" borderId="58" xfId="0" applyFont="1" applyBorder="1" applyAlignment="1" applyProtection="1">
      <alignment horizontal="center" vertical="center" shrinkToFit="1"/>
      <protection locked="0"/>
    </xf>
    <xf numFmtId="179" fontId="16" fillId="0" borderId="58" xfId="0" applyNumberFormat="1" applyFont="1" applyBorder="1" applyAlignment="1" applyProtection="1">
      <alignment vertical="center" shrinkToFit="1"/>
      <protection locked="0"/>
    </xf>
    <xf numFmtId="184" fontId="1" fillId="0" borderId="77" xfId="0" applyNumberFormat="1" applyFont="1" applyBorder="1" applyAlignment="1">
      <alignment vertical="center" shrinkToFit="1"/>
    </xf>
    <xf numFmtId="184" fontId="35" fillId="0" borderId="74" xfId="0" applyNumberFormat="1" applyFont="1" applyBorder="1" applyAlignment="1" applyProtection="1">
      <alignment vertical="center" shrinkToFit="1"/>
      <protection locked="0"/>
    </xf>
    <xf numFmtId="0" fontId="33" fillId="0" borderId="64" xfId="0" applyFont="1" applyBorder="1" applyAlignment="1" applyProtection="1">
      <alignment horizontal="center" vertical="center" shrinkToFit="1"/>
      <protection locked="0"/>
    </xf>
    <xf numFmtId="0" fontId="33" fillId="0" borderId="90" xfId="0" applyFont="1" applyBorder="1" applyAlignment="1" applyProtection="1">
      <alignment horizontal="center" vertical="center"/>
      <protection locked="0"/>
    </xf>
    <xf numFmtId="0" fontId="33" fillId="0" borderId="65" xfId="0" applyFont="1" applyBorder="1" applyAlignment="1" applyProtection="1">
      <alignment horizontal="center" vertical="center"/>
      <protection locked="0"/>
    </xf>
    <xf numFmtId="0" fontId="33" fillId="0" borderId="91" xfId="0" applyFont="1" applyBorder="1" applyAlignment="1" applyProtection="1">
      <alignment horizontal="center" vertical="center"/>
      <protection locked="0"/>
    </xf>
    <xf numFmtId="183" fontId="16" fillId="3" borderId="52" xfId="0" applyNumberFormat="1" applyFont="1" applyFill="1" applyBorder="1" applyAlignment="1">
      <alignment vertical="center" shrinkToFit="1"/>
    </xf>
    <xf numFmtId="0" fontId="23" fillId="0" borderId="51" xfId="0" applyFont="1" applyBorder="1" applyAlignment="1" applyProtection="1">
      <alignment horizontal="center" vertical="center" shrinkToFit="1"/>
      <protection locked="0"/>
    </xf>
    <xf numFmtId="183" fontId="16" fillId="0" borderId="51" xfId="0" applyNumberFormat="1" applyFont="1" applyBorder="1" applyAlignment="1" applyProtection="1">
      <alignment vertical="center" shrinkToFit="1"/>
      <protection locked="0"/>
    </xf>
    <xf numFmtId="0" fontId="32" fillId="0" borderId="51" xfId="0" applyFont="1" applyBorder="1" applyAlignment="1" applyProtection="1">
      <alignment vertical="center" shrinkToFit="1"/>
      <protection locked="0"/>
    </xf>
    <xf numFmtId="183" fontId="16" fillId="0" borderId="96" xfId="0" applyNumberFormat="1" applyFont="1" applyBorder="1" applyAlignment="1">
      <alignment vertical="center" shrinkToFit="1"/>
    </xf>
    <xf numFmtId="184" fontId="30" fillId="0" borderId="51" xfId="0" applyNumberFormat="1" applyFont="1" applyBorder="1" applyAlignment="1" applyProtection="1">
      <alignment vertical="center" shrinkToFit="1"/>
      <protection locked="0"/>
    </xf>
    <xf numFmtId="179" fontId="17" fillId="0" borderId="69" xfId="0" applyNumberFormat="1" applyFont="1" applyBorder="1" applyAlignment="1" applyProtection="1">
      <alignment vertical="center" shrinkToFit="1"/>
      <protection locked="0"/>
    </xf>
    <xf numFmtId="0" fontId="33" fillId="0" borderId="92" xfId="0" applyFont="1" applyBorder="1" applyAlignment="1" applyProtection="1">
      <alignment horizontal="center" vertical="center" shrinkToFit="1"/>
      <protection locked="0"/>
    </xf>
    <xf numFmtId="0" fontId="33" fillId="0" borderId="58" xfId="0" applyFont="1" applyBorder="1" applyAlignment="1" applyProtection="1">
      <alignment horizontal="center" vertical="center"/>
      <protection locked="0"/>
    </xf>
    <xf numFmtId="0" fontId="33" fillId="0" borderId="95" xfId="0" applyFont="1" applyBorder="1" applyAlignment="1" applyProtection="1">
      <alignment horizontal="center" vertical="center"/>
      <protection locked="0"/>
    </xf>
    <xf numFmtId="0" fontId="33" fillId="0" borderId="70" xfId="0" applyFont="1" applyBorder="1" applyAlignment="1" applyProtection="1">
      <alignment horizontal="center" vertical="center"/>
      <protection locked="0"/>
    </xf>
    <xf numFmtId="183" fontId="21" fillId="0" borderId="51" xfId="0" applyNumberFormat="1" applyFont="1" applyBorder="1" applyAlignment="1">
      <alignment horizontal="center" vertical="center" shrinkToFit="1"/>
    </xf>
    <xf numFmtId="184" fontId="1" fillId="0" borderId="0" xfId="0" applyNumberFormat="1" applyFont="1" applyAlignment="1" applyProtection="1">
      <alignment horizontal="right" vertical="center" shrinkToFit="1"/>
      <protection locked="0"/>
    </xf>
    <xf numFmtId="179" fontId="34" fillId="0" borderId="69" xfId="0" applyNumberFormat="1" applyFont="1" applyBorder="1" applyAlignment="1" applyProtection="1">
      <alignment horizontal="left" vertical="center" shrinkToFit="1"/>
      <protection locked="0"/>
    </xf>
    <xf numFmtId="0" fontId="0" fillId="0" borderId="88" xfId="0" applyBorder="1" applyAlignment="1" applyProtection="1">
      <alignment vertical="center"/>
      <protection locked="0"/>
    </xf>
    <xf numFmtId="183" fontId="16" fillId="0" borderId="77" xfId="0" applyNumberFormat="1" applyFont="1" applyBorder="1" applyAlignment="1" applyProtection="1">
      <alignment vertical="center" shrinkToFit="1"/>
      <protection locked="0"/>
    </xf>
    <xf numFmtId="179" fontId="36" fillId="0" borderId="75" xfId="0" applyNumberFormat="1" applyFont="1" applyBorder="1" applyAlignment="1" applyProtection="1">
      <alignment vertical="center" shrinkToFit="1"/>
      <protection locked="0"/>
    </xf>
    <xf numFmtId="184" fontId="1" fillId="0" borderId="77" xfId="0" applyNumberFormat="1" applyFont="1" applyBorder="1" applyAlignment="1" applyProtection="1">
      <alignment vertical="center" shrinkToFit="1"/>
      <protection locked="0"/>
    </xf>
    <xf numFmtId="0" fontId="32" fillId="0" borderId="64" xfId="0" applyFont="1" applyBorder="1" applyAlignment="1" applyProtection="1">
      <alignment horizontal="center" vertical="center" shrinkToFit="1"/>
      <protection locked="0"/>
    </xf>
    <xf numFmtId="179" fontId="37" fillId="0" borderId="75" xfId="0" applyNumberFormat="1" applyFont="1" applyBorder="1" applyAlignment="1" applyProtection="1">
      <alignment vertical="center" shrinkToFit="1"/>
      <protection locked="0"/>
    </xf>
    <xf numFmtId="0" fontId="33" fillId="0" borderId="67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32" fillId="0" borderId="51" xfId="0" applyFont="1" applyBorder="1" applyAlignment="1" applyProtection="1">
      <alignment horizontal="left" vertical="center"/>
      <protection locked="0"/>
    </xf>
    <xf numFmtId="179" fontId="17" fillId="0" borderId="107" xfId="0" applyNumberFormat="1" applyFont="1" applyBorder="1" applyAlignment="1" applyProtection="1">
      <alignment vertical="center" shrinkToFit="1"/>
      <protection locked="0"/>
    </xf>
    <xf numFmtId="184" fontId="23" fillId="0" borderId="51" xfId="0" applyNumberFormat="1" applyFont="1" applyBorder="1" applyAlignment="1" applyProtection="1">
      <alignment horizontal="center" vertical="center" shrinkToFit="1"/>
      <protection locked="0"/>
    </xf>
    <xf numFmtId="183" fontId="16" fillId="0" borderId="51" xfId="0" applyNumberFormat="1" applyFont="1" applyBorder="1" applyAlignment="1" applyProtection="1">
      <alignment horizontal="center" vertical="center" shrinkToFit="1"/>
      <protection locked="0"/>
    </xf>
    <xf numFmtId="184" fontId="16" fillId="0" borderId="77" xfId="0" applyNumberFormat="1" applyFont="1" applyBorder="1" applyAlignment="1" applyProtection="1">
      <alignment vertical="center" shrinkToFit="1"/>
      <protection locked="0"/>
    </xf>
    <xf numFmtId="183" fontId="38" fillId="3" borderId="51" xfId="0" applyNumberFormat="1" applyFont="1" applyFill="1" applyBorder="1" applyAlignment="1">
      <alignment vertical="center" shrinkToFit="1"/>
    </xf>
    <xf numFmtId="0" fontId="32" fillId="0" borderId="52" xfId="0" applyFont="1" applyBorder="1" applyAlignment="1" applyProtection="1">
      <alignment horizontal="center" vertical="center" shrinkToFit="1"/>
      <protection locked="0"/>
    </xf>
    <xf numFmtId="184" fontId="1" fillId="0" borderId="52" xfId="0" applyNumberFormat="1" applyFont="1" applyBorder="1" applyAlignment="1" applyProtection="1">
      <alignment vertical="center" shrinkToFit="1"/>
      <protection locked="0"/>
    </xf>
    <xf numFmtId="183" fontId="34" fillId="0" borderId="74" xfId="0" applyNumberFormat="1" applyFont="1" applyBorder="1" applyAlignment="1" applyProtection="1">
      <alignment vertical="center" shrinkToFit="1"/>
      <protection locked="0"/>
    </xf>
    <xf numFmtId="179" fontId="17" fillId="2" borderId="45" xfId="0" applyNumberFormat="1" applyFont="1" applyFill="1" applyBorder="1" applyAlignment="1" applyProtection="1">
      <alignment vertical="center" shrinkToFit="1"/>
      <protection locked="0"/>
    </xf>
    <xf numFmtId="0" fontId="33" fillId="0" borderId="56" xfId="0" applyFont="1" applyBorder="1" applyAlignment="1" applyProtection="1">
      <alignment horizontal="center" vertical="center" shrinkToFit="1"/>
      <protection locked="0"/>
    </xf>
    <xf numFmtId="0" fontId="32" fillId="0" borderId="57" xfId="0" applyFont="1" applyBorder="1" applyAlignment="1" applyProtection="1">
      <alignment horizontal="center" vertical="center" shrinkToFit="1"/>
      <protection locked="0"/>
    </xf>
    <xf numFmtId="184" fontId="35" fillId="2" borderId="69" xfId="0" applyNumberFormat="1" applyFont="1" applyFill="1" applyBorder="1" applyAlignment="1" applyProtection="1">
      <alignment horizontal="center" vertical="center" shrinkToFit="1"/>
      <protection locked="0"/>
    </xf>
    <xf numFmtId="183" fontId="16" fillId="0" borderId="58" xfId="0" applyNumberFormat="1" applyFont="1" applyBorder="1" applyAlignment="1">
      <alignment vertical="center" shrinkToFit="1"/>
    </xf>
    <xf numFmtId="0" fontId="0" fillId="0" borderId="0" xfId="0" applyAlignment="1" applyProtection="1">
      <alignment horizontal="center" vertical="center"/>
      <protection locked="0"/>
    </xf>
    <xf numFmtId="0" fontId="23" fillId="0" borderId="58" xfId="0" applyFont="1" applyBorder="1" applyAlignment="1" applyProtection="1">
      <alignment horizontal="center" vertical="center" shrinkToFit="1"/>
      <protection locked="0"/>
    </xf>
    <xf numFmtId="184" fontId="23" fillId="0" borderId="58" xfId="0" applyNumberFormat="1" applyFont="1" applyBorder="1" applyAlignment="1" applyProtection="1">
      <alignment vertical="center" shrinkToFit="1"/>
      <protection locked="0"/>
    </xf>
    <xf numFmtId="0" fontId="21" fillId="0" borderId="58" xfId="0" applyFont="1" applyBorder="1" applyAlignment="1" applyProtection="1">
      <alignment horizontal="center" vertical="center" shrinkToFit="1"/>
      <protection locked="0"/>
    </xf>
    <xf numFmtId="183" fontId="21" fillId="0" borderId="58" xfId="0" applyNumberFormat="1" applyFont="1" applyBorder="1" applyAlignment="1" applyProtection="1">
      <alignment horizontal="center" vertical="center" shrinkToFit="1"/>
      <protection locked="0"/>
    </xf>
    <xf numFmtId="0" fontId="32" fillId="0" borderId="58" xfId="0" applyFont="1" applyBorder="1" applyAlignment="1" applyProtection="1">
      <alignment horizontal="left" vertical="center"/>
      <protection locked="0"/>
    </xf>
    <xf numFmtId="184" fontId="34" fillId="0" borderId="74" xfId="0" applyNumberFormat="1" applyFont="1" applyBorder="1" applyAlignment="1" applyProtection="1">
      <alignment vertical="center" shrinkToFit="1"/>
      <protection locked="0"/>
    </xf>
    <xf numFmtId="183" fontId="16" fillId="3" borderId="58" xfId="0" applyNumberFormat="1" applyFont="1" applyFill="1" applyBorder="1" applyAlignment="1">
      <alignment vertical="center" shrinkToFit="1"/>
    </xf>
    <xf numFmtId="0" fontId="32" fillId="0" borderId="58" xfId="0" applyFont="1" applyBorder="1" applyAlignment="1" applyProtection="1">
      <alignment vertical="center"/>
      <protection locked="0"/>
    </xf>
    <xf numFmtId="183" fontId="16" fillId="0" borderId="96" xfId="0" applyNumberFormat="1" applyFont="1" applyBorder="1" applyAlignment="1" applyProtection="1">
      <alignment vertical="center" shrinkToFit="1"/>
      <protection locked="0"/>
    </xf>
    <xf numFmtId="0" fontId="32" fillId="0" borderId="58" xfId="0" applyFont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/>
      <protection locked="0"/>
    </xf>
    <xf numFmtId="49" fontId="16" fillId="0" borderId="56" xfId="0" applyNumberFormat="1" applyFont="1" applyBorder="1" applyAlignment="1" applyProtection="1">
      <alignment vertical="center"/>
      <protection locked="0"/>
    </xf>
    <xf numFmtId="176" fontId="16" fillId="0" borderId="56" xfId="0" applyNumberFormat="1" applyFont="1" applyBorder="1" applyAlignment="1" applyProtection="1">
      <alignment horizontal="center" vertical="center"/>
      <protection locked="0"/>
    </xf>
    <xf numFmtId="179" fontId="28" fillId="2" borderId="68" xfId="0" applyNumberFormat="1" applyFont="1" applyFill="1" applyBorder="1" applyAlignment="1" applyProtection="1">
      <alignment horizontal="right" vertical="center" shrinkToFit="1"/>
      <protection locked="0"/>
    </xf>
    <xf numFmtId="176" fontId="16" fillId="0" borderId="58" xfId="0" applyNumberFormat="1" applyFont="1" applyBorder="1" applyAlignment="1" applyProtection="1">
      <alignment horizontal="center" vertical="center"/>
      <protection locked="0"/>
    </xf>
    <xf numFmtId="180" fontId="12" fillId="0" borderId="58" xfId="0" applyNumberFormat="1" applyFont="1" applyBorder="1" applyAlignment="1">
      <alignment horizontal="center" vertical="center"/>
    </xf>
    <xf numFmtId="180" fontId="14" fillId="2" borderId="96" xfId="0" applyNumberFormat="1" applyFont="1" applyFill="1" applyBorder="1" applyAlignment="1">
      <alignment horizontal="right" vertical="center"/>
    </xf>
    <xf numFmtId="180" fontId="14" fillId="2" borderId="58" xfId="0" applyNumberFormat="1" applyFont="1" applyFill="1" applyBorder="1" applyAlignment="1" applyProtection="1">
      <alignment vertical="center"/>
      <protection locked="0"/>
    </xf>
    <xf numFmtId="49" fontId="16" fillId="2" borderId="56" xfId="0" applyNumberFormat="1" applyFont="1" applyFill="1" applyBorder="1" applyAlignment="1" applyProtection="1">
      <alignment vertical="center" shrinkToFit="1"/>
      <protection locked="0"/>
    </xf>
    <xf numFmtId="49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6" xfId="0" applyNumberFormat="1" applyFont="1" applyFill="1" applyBorder="1" applyAlignment="1" applyProtection="1">
      <alignment vertical="center" shrinkToFit="1"/>
      <protection locked="0"/>
    </xf>
    <xf numFmtId="176" fontId="18" fillId="2" borderId="56" xfId="0" applyNumberFormat="1" applyFont="1" applyFill="1" applyBorder="1" applyAlignment="1" applyProtection="1">
      <alignment horizontal="center" vertical="center" shrinkToFit="1"/>
      <protection locked="0"/>
    </xf>
    <xf numFmtId="179" fontId="17" fillId="2" borderId="50" xfId="0" applyNumberFormat="1" applyFont="1" applyFill="1" applyBorder="1" applyAlignment="1" applyProtection="1">
      <alignment vertical="center" shrinkToFit="1"/>
      <protection locked="0"/>
    </xf>
    <xf numFmtId="180" fontId="14" fillId="2" borderId="50" xfId="0" applyNumberFormat="1" applyFont="1" applyFill="1" applyBorder="1" applyAlignment="1" applyProtection="1">
      <alignment horizontal="center" vertical="center" shrinkToFit="1"/>
      <protection locked="0"/>
    </xf>
    <xf numFmtId="180" fontId="13" fillId="2" borderId="5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9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4" xfId="0" applyNumberFormat="1" applyFont="1" applyFill="1" applyBorder="1" applyAlignment="1" applyProtection="1">
      <alignment horizontal="center" vertical="center" shrinkToFit="1"/>
      <protection locked="0"/>
    </xf>
    <xf numFmtId="180" fontId="14" fillId="2" borderId="52" xfId="0" applyNumberFormat="1" applyFont="1" applyFill="1" applyBorder="1" applyAlignment="1" applyProtection="1">
      <alignment horizontal="right" vertical="center" shrinkToFit="1"/>
      <protection locked="0"/>
    </xf>
    <xf numFmtId="180" fontId="14" fillId="2" borderId="96" xfId="0" applyNumberFormat="1" applyFont="1" applyFill="1" applyBorder="1" applyAlignment="1" applyProtection="1">
      <alignment vertical="center" shrinkToFit="1"/>
      <protection locked="0"/>
    </xf>
    <xf numFmtId="180" fontId="14" fillId="2" borderId="58" xfId="0" applyNumberFormat="1" applyFont="1" applyFill="1" applyBorder="1" applyAlignment="1">
      <alignment horizontal="right" vertical="center" shrinkToFit="1"/>
    </xf>
    <xf numFmtId="180" fontId="14" fillId="2" borderId="96" xfId="0" applyNumberFormat="1" applyFont="1" applyFill="1" applyBorder="1" applyAlignment="1">
      <alignment horizontal="right" vertical="center" shrinkToFit="1"/>
    </xf>
    <xf numFmtId="176" fontId="16" fillId="2" borderId="58" xfId="0" applyNumberFormat="1" applyFont="1" applyFill="1" applyBorder="1" applyAlignment="1" applyProtection="1">
      <alignment vertical="center" shrinkToFit="1"/>
      <protection locked="0"/>
    </xf>
    <xf numFmtId="179" fontId="18" fillId="2" borderId="68" xfId="0" applyNumberFormat="1" applyFont="1" applyFill="1" applyBorder="1" applyAlignment="1" applyProtection="1">
      <alignment horizontal="center" vertical="center"/>
      <protection locked="0"/>
    </xf>
    <xf numFmtId="179" fontId="17" fillId="2" borderId="46" xfId="0" applyNumberFormat="1" applyFont="1" applyFill="1" applyBorder="1" applyAlignment="1" applyProtection="1">
      <alignment horizontal="right" vertical="center" shrinkToFit="1"/>
      <protection locked="0"/>
    </xf>
    <xf numFmtId="176" fontId="16" fillId="0" borderId="59" xfId="0" applyNumberFormat="1" applyFont="1" applyBorder="1" applyAlignment="1" applyProtection="1">
      <alignment horizontal="center" vertical="center"/>
      <protection locked="0"/>
    </xf>
    <xf numFmtId="179" fontId="14" fillId="0" borderId="59" xfId="0" applyNumberFormat="1" applyFont="1" applyBorder="1" applyAlignment="1">
      <alignment horizontal="center" vertical="center"/>
    </xf>
    <xf numFmtId="179" fontId="34" fillId="2" borderId="68" xfId="0" applyNumberFormat="1" applyFont="1" applyFill="1" applyBorder="1" applyAlignment="1" applyProtection="1">
      <alignment horizontal="right" vertical="center" shrinkToFit="1"/>
      <protection locked="0"/>
    </xf>
    <xf numFmtId="184" fontId="16" fillId="2" borderId="51" xfId="0" applyNumberFormat="1" applyFont="1" applyFill="1" applyBorder="1" applyAlignment="1" applyProtection="1">
      <alignment horizontal="center" vertical="center" shrinkToFit="1"/>
      <protection locked="0"/>
    </xf>
    <xf numFmtId="180" fontId="14" fillId="0" borderId="51" xfId="0" applyNumberFormat="1" applyFont="1" applyBorder="1" applyAlignment="1">
      <alignment horizontal="right" vertical="center"/>
    </xf>
    <xf numFmtId="180" fontId="14" fillId="0" borderId="51" xfId="0" applyNumberFormat="1" applyFont="1" applyBorder="1" applyAlignment="1">
      <alignment vertical="center"/>
    </xf>
    <xf numFmtId="180" fontId="14" fillId="0" borderId="51" xfId="0" applyNumberFormat="1" applyFont="1" applyBorder="1" applyAlignment="1" applyProtection="1">
      <alignment vertical="center"/>
      <protection locked="0"/>
    </xf>
    <xf numFmtId="180" fontId="14" fillId="0" borderId="51" xfId="1" applyNumberFormat="1" applyFont="1" applyFill="1" applyBorder="1" applyAlignment="1" applyProtection="1">
      <alignment horizontal="right" vertical="center"/>
    </xf>
    <xf numFmtId="176" fontId="1" fillId="0" borderId="51" xfId="0" applyNumberFormat="1" applyFont="1" applyBorder="1" applyAlignment="1" applyProtection="1">
      <alignment horizontal="center" vertical="center" shrinkToFit="1"/>
      <protection locked="0"/>
    </xf>
    <xf numFmtId="180" fontId="14" fillId="0" borderId="51" xfId="0" applyNumberFormat="1" applyFont="1" applyBorder="1" applyAlignment="1" applyProtection="1">
      <alignment horizontal="right" vertical="center"/>
      <protection locked="0"/>
    </xf>
    <xf numFmtId="180" fontId="14" fillId="0" borderId="51" xfId="0" applyNumberFormat="1" applyFont="1" applyBorder="1" applyAlignment="1">
      <alignment horizontal="right" vertical="center" shrinkToFit="1"/>
    </xf>
    <xf numFmtId="180" fontId="14" fillId="0" borderId="51" xfId="1" applyNumberFormat="1" applyFont="1" applyFill="1" applyBorder="1" applyAlignment="1" applyProtection="1">
      <alignment horizontal="right" vertical="center" shrinkToFit="1"/>
    </xf>
    <xf numFmtId="176" fontId="23" fillId="0" borderId="97" xfId="0" applyNumberFormat="1" applyFont="1" applyBorder="1" applyAlignment="1" applyProtection="1">
      <alignment horizontal="center" vertical="center"/>
      <protection locked="0"/>
    </xf>
    <xf numFmtId="180" fontId="24" fillId="0" borderId="58" xfId="0" applyNumberFormat="1" applyFont="1" applyBorder="1" applyAlignment="1" applyProtection="1">
      <alignment horizontal="right" vertical="center"/>
      <protection locked="0"/>
    </xf>
    <xf numFmtId="38" fontId="14" fillId="3" borderId="51" xfId="1" applyFont="1" applyFill="1" applyBorder="1" applyAlignment="1" applyProtection="1">
      <alignment horizontal="right" vertical="center"/>
    </xf>
    <xf numFmtId="176" fontId="16" fillId="2" borderId="97" xfId="0" applyNumberFormat="1" applyFont="1" applyFill="1" applyBorder="1" applyAlignment="1" applyProtection="1">
      <alignment horizontal="center" vertical="center"/>
      <protection locked="0"/>
    </xf>
    <xf numFmtId="179" fontId="14" fillId="3" borderId="58" xfId="0" applyNumberFormat="1" applyFont="1" applyFill="1" applyBorder="1" applyAlignment="1">
      <alignment horizontal="right" vertical="center"/>
    </xf>
    <xf numFmtId="179" fontId="13" fillId="2" borderId="51" xfId="0" applyNumberFormat="1" applyFont="1" applyFill="1" applyBorder="1" applyAlignment="1" applyProtection="1">
      <alignment horizontal="center" vertical="center"/>
      <protection locked="0"/>
    </xf>
    <xf numFmtId="176" fontId="1" fillId="2" borderId="51" xfId="0" applyNumberFormat="1" applyFont="1" applyFill="1" applyBorder="1" applyAlignment="1" applyProtection="1">
      <alignment horizontal="left" vertical="center"/>
      <protection locked="0"/>
    </xf>
    <xf numFmtId="179" fontId="14" fillId="3" borderId="51" xfId="0" applyNumberFormat="1" applyFont="1" applyFill="1" applyBorder="1" applyAlignment="1">
      <alignment horizontal="center" vertical="center"/>
    </xf>
    <xf numFmtId="183" fontId="16" fillId="0" borderId="58" xfId="0" applyNumberFormat="1" applyFont="1" applyBorder="1" applyAlignment="1">
      <alignment horizontal="center" vertical="center" shrinkToFit="1"/>
    </xf>
    <xf numFmtId="49" fontId="16" fillId="3" borderId="0" xfId="0" applyNumberFormat="1" applyFont="1" applyFill="1" applyProtection="1">
      <protection locked="0"/>
    </xf>
    <xf numFmtId="176" fontId="16" fillId="3" borderId="0" xfId="0" applyNumberFormat="1" applyFont="1" applyFill="1" applyAlignment="1" applyProtection="1">
      <alignment horizontal="center"/>
      <protection locked="0"/>
    </xf>
    <xf numFmtId="176" fontId="0" fillId="3" borderId="0" xfId="0" applyNumberFormat="1" applyFill="1" applyAlignment="1" applyProtection="1">
      <alignment horizontal="right"/>
      <protection locked="0"/>
    </xf>
    <xf numFmtId="176" fontId="0" fillId="2" borderId="51" xfId="0" applyNumberFormat="1" applyFill="1" applyBorder="1" applyAlignment="1" applyProtection="1">
      <alignment horizontal="left" vertical="center" shrinkToFit="1"/>
      <protection locked="0"/>
    </xf>
    <xf numFmtId="180" fontId="14" fillId="3" borderId="52" xfId="0" applyNumberFormat="1" applyFont="1" applyFill="1" applyBorder="1" applyAlignment="1">
      <alignment vertical="center"/>
    </xf>
    <xf numFmtId="0" fontId="21" fillId="5" borderId="51" xfId="0" applyFont="1" applyFill="1" applyBorder="1" applyAlignment="1" applyProtection="1">
      <alignment horizontal="center" vertical="center" shrinkToFit="1"/>
      <protection locked="0"/>
    </xf>
    <xf numFmtId="0" fontId="30" fillId="5" borderId="0" xfId="0" applyFont="1" applyFill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vertical="center" shrinkToFit="1"/>
      <protection locked="0"/>
    </xf>
    <xf numFmtId="0" fontId="16" fillId="3" borderId="51" xfId="0" applyFont="1" applyFill="1" applyBorder="1" applyAlignment="1" applyProtection="1">
      <alignment horizontal="center" vertical="center" shrinkToFit="1"/>
      <protection locked="0"/>
    </xf>
    <xf numFmtId="183" fontId="21" fillId="5" borderId="51" xfId="0" applyNumberFormat="1" applyFont="1" applyFill="1" applyBorder="1" applyAlignment="1">
      <alignment vertical="center" shrinkToFit="1"/>
    </xf>
    <xf numFmtId="179" fontId="17" fillId="0" borderId="66" xfId="0" applyNumberFormat="1" applyFont="1" applyBorder="1" applyAlignment="1" applyProtection="1">
      <alignment horizontal="right" vertical="center" shrinkToFit="1"/>
      <protection locked="0"/>
    </xf>
    <xf numFmtId="179" fontId="14" fillId="0" borderId="51" xfId="0" applyNumberFormat="1" applyFont="1" applyBorder="1" applyAlignment="1">
      <alignment horizontal="right" vertical="center"/>
    </xf>
    <xf numFmtId="180" fontId="13" fillId="2" borderId="75" xfId="0" applyNumberFormat="1" applyFont="1" applyFill="1" applyBorder="1" applyAlignment="1" applyProtection="1">
      <alignment horizontal="center" vertical="center" shrinkToFit="1"/>
      <protection locked="0"/>
    </xf>
    <xf numFmtId="176" fontId="21" fillId="5" borderId="51" xfId="0" applyNumberFormat="1" applyFont="1" applyFill="1" applyBorder="1" applyAlignment="1" applyProtection="1">
      <alignment horizontal="center" vertical="center"/>
      <protection locked="0"/>
    </xf>
    <xf numFmtId="179" fontId="16" fillId="0" borderId="51" xfId="0" applyNumberFormat="1" applyFont="1" applyBorder="1" applyAlignment="1" applyProtection="1">
      <alignment vertical="center" shrinkToFit="1"/>
      <protection locked="0"/>
    </xf>
    <xf numFmtId="0" fontId="23" fillId="5" borderId="0" xfId="0" applyFont="1" applyFill="1" applyAlignment="1" applyProtection="1">
      <alignment horizontal="center" vertical="center"/>
      <protection locked="0"/>
    </xf>
    <xf numFmtId="179" fontId="34" fillId="0" borderId="69" xfId="0" applyNumberFormat="1" applyFont="1" applyBorder="1" applyAlignment="1" applyProtection="1">
      <alignment horizontal="center" vertical="center" shrinkToFit="1"/>
      <protection locked="0"/>
    </xf>
    <xf numFmtId="179" fontId="16" fillId="0" borderId="51" xfId="0" applyNumberFormat="1" applyFont="1" applyBorder="1" applyAlignment="1">
      <alignment horizontal="center" vertical="center"/>
    </xf>
    <xf numFmtId="179" fontId="22" fillId="5" borderId="51" xfId="0" applyNumberFormat="1" applyFont="1" applyFill="1" applyBorder="1" applyAlignment="1">
      <alignment horizontal="center" vertical="center"/>
    </xf>
    <xf numFmtId="38" fontId="10" fillId="0" borderId="39" xfId="1" applyFont="1" applyBorder="1" applyAlignment="1">
      <alignment horizontal="center" shrinkToFit="1"/>
    </xf>
    <xf numFmtId="38" fontId="10" fillId="0" borderId="40" xfId="1" applyFont="1" applyBorder="1" applyAlignment="1">
      <alignment horizontal="center" shrinkToFit="1"/>
    </xf>
    <xf numFmtId="38" fontId="8" fillId="0" borderId="9" xfId="1" applyFont="1" applyBorder="1" applyAlignment="1">
      <alignment horizontal="center" shrinkToFit="1"/>
    </xf>
    <xf numFmtId="38" fontId="8" fillId="0" borderId="7" xfId="1" applyFont="1" applyBorder="1" applyAlignment="1">
      <alignment horizontal="center" shrinkToFit="1"/>
    </xf>
    <xf numFmtId="38" fontId="9" fillId="0" borderId="18" xfId="1" applyFont="1" applyBorder="1" applyAlignment="1">
      <alignment horizontal="center" vertical="center" textRotation="255" shrinkToFit="1"/>
    </xf>
    <xf numFmtId="38" fontId="9" fillId="0" borderId="19" xfId="1" applyFont="1" applyBorder="1" applyAlignment="1">
      <alignment horizontal="center" vertical="center" textRotation="255" shrinkToFit="1"/>
    </xf>
    <xf numFmtId="38" fontId="9" fillId="0" borderId="38" xfId="1" applyFont="1" applyBorder="1" applyAlignment="1">
      <alignment horizontal="center" vertical="center" textRotation="255" shrinkToFit="1"/>
    </xf>
    <xf numFmtId="38" fontId="9" fillId="0" borderId="34" xfId="1" applyFont="1" applyBorder="1" applyAlignment="1">
      <alignment horizontal="center" vertical="center" textRotation="255" shrinkToFit="1"/>
    </xf>
    <xf numFmtId="38" fontId="9" fillId="0" borderId="22" xfId="1" applyFont="1" applyBorder="1" applyAlignment="1">
      <alignment horizontal="center" vertical="center" textRotation="255" shrinkToFit="1"/>
    </xf>
    <xf numFmtId="38" fontId="9" fillId="0" borderId="28" xfId="1" applyFont="1" applyBorder="1" applyAlignment="1">
      <alignment horizontal="center" vertical="center" textRotation="255" shrinkToFit="1"/>
    </xf>
    <xf numFmtId="38" fontId="9" fillId="0" borderId="6" xfId="1" applyFont="1" applyBorder="1" applyAlignment="1">
      <alignment horizontal="center" vertical="center" textRotation="255" shrinkToFit="1"/>
    </xf>
    <xf numFmtId="38" fontId="9" fillId="0" borderId="14" xfId="1" applyFont="1" applyBorder="1" applyAlignment="1">
      <alignment horizontal="center" vertical="center" textRotation="255" shrinkToFit="1"/>
    </xf>
    <xf numFmtId="38" fontId="2" fillId="0" borderId="1" xfId="1" applyFont="1" applyBorder="1" applyAlignment="1">
      <alignment horizontal="center" shrinkToFit="1"/>
    </xf>
    <xf numFmtId="38" fontId="6" fillId="0" borderId="2" xfId="1" applyFont="1" applyBorder="1" applyAlignment="1">
      <alignment horizontal="right" vertical="top" shrinkToFit="1"/>
    </xf>
    <xf numFmtId="38" fontId="6" fillId="0" borderId="3" xfId="1" applyFont="1" applyBorder="1" applyAlignment="1">
      <alignment horizontal="right" vertical="top" shrinkToFit="1"/>
    </xf>
    <xf numFmtId="38" fontId="6" fillId="0" borderId="10" xfId="1" applyFont="1" applyBorder="1" applyAlignment="1">
      <alignment horizontal="right" vertical="top" shrinkToFit="1"/>
    </xf>
    <xf numFmtId="38" fontId="6" fillId="0" borderId="11" xfId="1" applyFont="1" applyBorder="1" applyAlignment="1">
      <alignment horizontal="right" vertical="top" shrinkToFit="1"/>
    </xf>
    <xf numFmtId="38" fontId="7" fillId="0" borderId="4" xfId="1" applyFont="1" applyBorder="1" applyAlignment="1">
      <alignment horizontal="center" shrinkToFit="1"/>
    </xf>
    <xf numFmtId="38" fontId="7" fillId="0" borderId="5" xfId="1" applyFont="1" applyBorder="1" applyAlignment="1">
      <alignment horizontal="center" shrinkToFit="1"/>
    </xf>
    <xf numFmtId="38" fontId="7" fillId="0" borderId="6" xfId="1" applyFont="1" applyBorder="1" applyAlignment="1">
      <alignment horizontal="center" shrinkToFit="1"/>
    </xf>
    <xf numFmtId="38" fontId="7" fillId="0" borderId="7" xfId="1" applyFont="1" applyBorder="1" applyAlignment="1">
      <alignment horizontal="center" shrinkToFit="1"/>
    </xf>
    <xf numFmtId="38" fontId="7" fillId="0" borderId="8" xfId="1" applyFont="1" applyBorder="1" applyAlignment="1">
      <alignment horizontal="center" shrinkToFit="1"/>
    </xf>
    <xf numFmtId="176" fontId="16" fillId="2" borderId="71" xfId="0" applyNumberFormat="1" applyFont="1" applyFill="1" applyBorder="1" applyAlignment="1" applyProtection="1">
      <alignment horizontal="center" vertical="center"/>
      <protection locked="0"/>
    </xf>
    <xf numFmtId="176" fontId="16" fillId="2" borderId="78" xfId="0" applyNumberFormat="1" applyFont="1" applyFill="1" applyBorder="1" applyAlignment="1" applyProtection="1">
      <alignment horizontal="center" vertical="center"/>
      <protection locked="0"/>
    </xf>
    <xf numFmtId="176" fontId="16" fillId="2" borderId="72" xfId="0" applyNumberFormat="1" applyFont="1" applyFill="1" applyBorder="1" applyAlignment="1" applyProtection="1">
      <alignment horizontal="center" vertical="center"/>
      <protection locked="0"/>
    </xf>
    <xf numFmtId="176" fontId="16" fillId="2" borderId="53" xfId="0" applyNumberFormat="1" applyFont="1" applyFill="1" applyBorder="1" applyAlignment="1" applyProtection="1">
      <alignment horizontal="center" vertical="center"/>
      <protection locked="0"/>
    </xf>
    <xf numFmtId="176" fontId="16" fillId="2" borderId="81" xfId="0" applyNumberFormat="1" applyFont="1" applyFill="1" applyBorder="1" applyAlignment="1" applyProtection="1">
      <alignment horizontal="center" vertical="center"/>
      <protection locked="0"/>
    </xf>
    <xf numFmtId="49" fontId="13" fillId="2" borderId="53" xfId="0" applyNumberFormat="1" applyFont="1" applyFill="1" applyBorder="1" applyAlignment="1" applyProtection="1">
      <alignment horizontal="center" vertical="center"/>
      <protection locked="0"/>
    </xf>
    <xf numFmtId="49" fontId="13" fillId="2" borderId="54" xfId="0" applyNumberFormat="1" applyFont="1" applyFill="1" applyBorder="1" applyAlignment="1" applyProtection="1">
      <alignment horizontal="center" vertical="center"/>
      <protection locked="0"/>
    </xf>
    <xf numFmtId="49" fontId="13" fillId="2" borderId="55" xfId="0" applyNumberFormat="1" applyFont="1" applyFill="1" applyBorder="1" applyAlignment="1" applyProtection="1">
      <alignment horizontal="center" vertical="center"/>
      <protection locked="0"/>
    </xf>
    <xf numFmtId="176" fontId="13" fillId="2" borderId="53" xfId="0" applyNumberFormat="1" applyFont="1" applyFill="1" applyBorder="1" applyAlignment="1" applyProtection="1">
      <alignment horizontal="center" vertical="center"/>
      <protection locked="0"/>
    </xf>
    <xf numFmtId="176" fontId="13" fillId="2" borderId="54" xfId="0" applyNumberFormat="1" applyFont="1" applyFill="1" applyBorder="1" applyAlignment="1" applyProtection="1">
      <alignment horizontal="center" vertical="center"/>
      <protection locked="0"/>
    </xf>
    <xf numFmtId="176" fontId="13" fillId="2" borderId="55" xfId="0" applyNumberFormat="1" applyFont="1" applyFill="1" applyBorder="1" applyAlignment="1" applyProtection="1">
      <alignment horizontal="center" vertical="center"/>
      <protection locked="0"/>
    </xf>
    <xf numFmtId="49" fontId="16" fillId="2" borderId="71" xfId="0" applyNumberFormat="1" applyFont="1" applyFill="1" applyBorder="1" applyAlignment="1" applyProtection="1">
      <alignment horizontal="center" vertical="center"/>
      <protection locked="0"/>
    </xf>
    <xf numFmtId="49" fontId="16" fillId="2" borderId="76" xfId="0" applyNumberFormat="1" applyFont="1" applyFill="1" applyBorder="1" applyAlignment="1" applyProtection="1">
      <alignment horizontal="center" vertical="center"/>
      <protection locked="0"/>
    </xf>
    <xf numFmtId="176" fontId="14" fillId="2" borderId="0" xfId="0" applyNumberFormat="1" applyFont="1" applyFill="1" applyAlignment="1" applyProtection="1">
      <alignment horizontal="center"/>
      <protection locked="0"/>
    </xf>
    <xf numFmtId="49" fontId="13" fillId="2" borderId="45" xfId="0" applyNumberFormat="1" applyFont="1" applyFill="1" applyBorder="1" applyAlignment="1" applyProtection="1">
      <alignment horizontal="left" vertical="center"/>
      <protection locked="0"/>
    </xf>
    <xf numFmtId="49" fontId="13" fillId="2" borderId="46" xfId="0" applyNumberFormat="1" applyFont="1" applyFill="1" applyBorder="1" applyAlignment="1" applyProtection="1">
      <alignment horizontal="left" vertical="center"/>
      <protection locked="0"/>
    </xf>
    <xf numFmtId="176" fontId="14" fillId="2" borderId="45" xfId="0" applyNumberFormat="1" applyFont="1" applyFill="1" applyBorder="1" applyAlignment="1" applyProtection="1">
      <alignment horizontal="center" vertical="center"/>
      <protection locked="0"/>
    </xf>
    <xf numFmtId="176" fontId="14" fillId="2" borderId="47" xfId="0" applyNumberFormat="1" applyFont="1" applyFill="1" applyBorder="1" applyAlignment="1" applyProtection="1">
      <alignment horizontal="center" vertical="center"/>
      <protection locked="0"/>
    </xf>
    <xf numFmtId="176" fontId="11" fillId="2" borderId="48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49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50" xfId="0" applyNumberFormat="1" applyFont="1" applyFill="1" applyBorder="1" applyAlignment="1" applyProtection="1">
      <alignment horizontal="center" vertical="center" shrinkToFit="1"/>
      <protection locked="0"/>
    </xf>
    <xf numFmtId="177" fontId="15" fillId="2" borderId="48" xfId="0" applyNumberFormat="1" applyFont="1" applyFill="1" applyBorder="1" applyAlignment="1" applyProtection="1">
      <alignment horizontal="center" vertical="distributed"/>
      <protection locked="0"/>
    </xf>
    <xf numFmtId="177" fontId="15" fillId="2" borderId="49" xfId="0" applyNumberFormat="1" applyFont="1" applyFill="1" applyBorder="1" applyAlignment="1" applyProtection="1">
      <alignment horizontal="center" vertical="distributed"/>
      <protection locked="0"/>
    </xf>
    <xf numFmtId="177" fontId="15" fillId="2" borderId="50" xfId="0" applyNumberFormat="1" applyFont="1" applyFill="1" applyBorder="1" applyAlignment="1" applyProtection="1">
      <alignment horizontal="center" vertical="distributed"/>
      <protection locked="0"/>
    </xf>
    <xf numFmtId="176" fontId="11" fillId="2" borderId="48" xfId="0" applyNumberFormat="1" applyFont="1" applyFill="1" applyBorder="1" applyAlignment="1" applyProtection="1">
      <alignment horizontal="center" vertical="center"/>
      <protection locked="0"/>
    </xf>
    <xf numFmtId="176" fontId="11" fillId="2" borderId="50" xfId="0" applyNumberFormat="1" applyFont="1" applyFill="1" applyBorder="1" applyAlignment="1" applyProtection="1">
      <alignment horizontal="center" vertical="center"/>
      <protection locked="0"/>
    </xf>
    <xf numFmtId="178" fontId="11" fillId="2" borderId="48" xfId="0" applyNumberFormat="1" applyFont="1" applyFill="1" applyBorder="1" applyAlignment="1" applyProtection="1">
      <alignment horizontal="center" vertical="center"/>
      <protection locked="0"/>
    </xf>
    <xf numFmtId="178" fontId="11" fillId="2" borderId="49" xfId="0" applyNumberFormat="1" applyFont="1" applyFill="1" applyBorder="1" applyAlignment="1" applyProtection="1">
      <alignment horizontal="center" vertical="center"/>
      <protection locked="0"/>
    </xf>
    <xf numFmtId="178" fontId="11" fillId="2" borderId="50" xfId="0" applyNumberFormat="1" applyFont="1" applyFill="1" applyBorder="1" applyAlignment="1" applyProtection="1">
      <alignment horizontal="center" vertical="center"/>
      <protection locked="0"/>
    </xf>
    <xf numFmtId="49" fontId="13" fillId="2" borderId="53" xfId="0" applyNumberFormat="1" applyFont="1" applyFill="1" applyBorder="1" applyAlignment="1" applyProtection="1">
      <alignment horizontal="left" vertical="center"/>
      <protection locked="0"/>
    </xf>
    <xf numFmtId="49" fontId="13" fillId="2" borderId="54" xfId="0" applyNumberFormat="1" applyFont="1" applyFill="1" applyBorder="1" applyAlignment="1" applyProtection="1">
      <alignment horizontal="left" vertical="center"/>
      <protection locked="0"/>
    </xf>
    <xf numFmtId="176" fontId="14" fillId="2" borderId="56" xfId="0" applyNumberFormat="1" applyFont="1" applyFill="1" applyBorder="1" applyAlignment="1" applyProtection="1">
      <alignment horizontal="center" vertical="center"/>
      <protection locked="0"/>
    </xf>
    <xf numFmtId="176" fontId="14" fillId="2" borderId="50" xfId="0" applyNumberFormat="1" applyFont="1" applyFill="1" applyBorder="1" applyAlignment="1" applyProtection="1">
      <alignment horizontal="center" vertical="center"/>
      <protection locked="0"/>
    </xf>
    <xf numFmtId="9" fontId="12" fillId="2" borderId="48" xfId="2" applyFont="1" applyFill="1" applyBorder="1" applyAlignment="1" applyProtection="1">
      <alignment horizontal="center" vertical="center" shrinkToFit="1"/>
      <protection locked="0"/>
    </xf>
    <xf numFmtId="9" fontId="12" fillId="2" borderId="49" xfId="2" applyFont="1" applyFill="1" applyBorder="1" applyAlignment="1" applyProtection="1">
      <alignment horizontal="center" vertical="center" shrinkToFit="1"/>
      <protection locked="0"/>
    </xf>
    <xf numFmtId="9" fontId="12" fillId="2" borderId="50" xfId="2" applyFont="1" applyFill="1" applyBorder="1" applyAlignment="1" applyProtection="1">
      <alignment horizontal="center" vertical="center" shrinkToFit="1"/>
      <protection locked="0"/>
    </xf>
    <xf numFmtId="176" fontId="14" fillId="2" borderId="48" xfId="0" applyNumberFormat="1" applyFont="1" applyFill="1" applyBorder="1" applyAlignment="1" applyProtection="1">
      <alignment horizontal="center" vertical="center"/>
      <protection locked="0"/>
    </xf>
    <xf numFmtId="176" fontId="14" fillId="2" borderId="49" xfId="0" applyNumberFormat="1" applyFont="1" applyFill="1" applyBorder="1" applyAlignment="1" applyProtection="1">
      <alignment horizontal="center" vertical="center"/>
      <protection locked="0"/>
    </xf>
    <xf numFmtId="176" fontId="11" fillId="2" borderId="0" xfId="0" applyNumberFormat="1" applyFont="1" applyFill="1" applyAlignment="1" applyProtection="1">
      <alignment horizontal="center" vertical="center"/>
      <protection locked="0"/>
    </xf>
    <xf numFmtId="176" fontId="12" fillId="2" borderId="0" xfId="0" applyNumberFormat="1" applyFont="1" applyFill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left" vertical="center"/>
      <protection locked="0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49" fontId="13" fillId="2" borderId="61" xfId="0" applyNumberFormat="1" applyFont="1" applyFill="1" applyBorder="1" applyAlignment="1" applyProtection="1">
      <alignment horizontal="center" vertical="center"/>
      <protection locked="0"/>
    </xf>
    <xf numFmtId="49" fontId="13" fillId="2" borderId="80" xfId="0" applyNumberFormat="1" applyFont="1" applyFill="1" applyBorder="1" applyAlignment="1" applyProtection="1">
      <alignment horizontal="center" vertical="center"/>
      <protection locked="0"/>
    </xf>
    <xf numFmtId="49" fontId="13" fillId="2" borderId="85" xfId="0" applyNumberFormat="1" applyFont="1" applyFill="1" applyBorder="1" applyAlignment="1" applyProtection="1">
      <alignment horizontal="center" vertical="center"/>
      <protection locked="0"/>
    </xf>
    <xf numFmtId="49" fontId="13" fillId="2" borderId="84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49" fontId="13" fillId="2" borderId="93" xfId="0" applyNumberFormat="1" applyFont="1" applyFill="1" applyBorder="1" applyAlignment="1" applyProtection="1">
      <alignment horizontal="center" vertical="center"/>
      <protection locked="0"/>
    </xf>
    <xf numFmtId="176" fontId="16" fillId="2" borderId="54" xfId="0" applyNumberFormat="1" applyFont="1" applyFill="1" applyBorder="1" applyAlignment="1" applyProtection="1">
      <alignment horizontal="center" vertical="center"/>
      <protection locked="0"/>
    </xf>
    <xf numFmtId="49" fontId="16" fillId="2" borderId="72" xfId="0" applyNumberFormat="1" applyFont="1" applyFill="1" applyBorder="1" applyAlignment="1" applyProtection="1">
      <alignment horizontal="center" vertical="center"/>
      <protection locked="0"/>
    </xf>
    <xf numFmtId="176" fontId="16" fillId="2" borderId="94" xfId="0" applyNumberFormat="1" applyFont="1" applyFill="1" applyBorder="1" applyAlignment="1" applyProtection="1">
      <alignment horizontal="center" vertical="center"/>
      <protection locked="0"/>
    </xf>
    <xf numFmtId="176" fontId="16" fillId="2" borderId="77" xfId="0" applyNumberFormat="1" applyFont="1" applyFill="1" applyBorder="1" applyAlignment="1" applyProtection="1">
      <alignment horizontal="center" vertical="center"/>
      <protection locked="0"/>
    </xf>
    <xf numFmtId="49" fontId="13" fillId="2" borderId="87" xfId="0" applyNumberFormat="1" applyFont="1" applyFill="1" applyBorder="1" applyAlignment="1" applyProtection="1">
      <alignment horizontal="center" vertical="center"/>
      <protection locked="0"/>
    </xf>
    <xf numFmtId="49" fontId="13" fillId="2" borderId="88" xfId="0" applyNumberFormat="1" applyFont="1" applyFill="1" applyBorder="1" applyAlignment="1" applyProtection="1">
      <alignment horizontal="center" vertical="center"/>
      <protection locked="0"/>
    </xf>
    <xf numFmtId="49" fontId="13" fillId="2" borderId="89" xfId="0" applyNumberFormat="1" applyFont="1" applyFill="1" applyBorder="1" applyAlignment="1" applyProtection="1">
      <alignment horizontal="center" vertical="center"/>
      <protection locked="0"/>
    </xf>
    <xf numFmtId="176" fontId="16" fillId="2" borderId="96" xfId="0" applyNumberFormat="1" applyFont="1" applyFill="1" applyBorder="1" applyAlignment="1" applyProtection="1">
      <alignment horizontal="center" vertical="center"/>
      <protection locked="0"/>
    </xf>
    <xf numFmtId="176" fontId="16" fillId="2" borderId="99" xfId="0" applyNumberFormat="1" applyFont="1" applyFill="1" applyBorder="1" applyAlignment="1" applyProtection="1">
      <alignment horizontal="center" vertical="center"/>
      <protection locked="0"/>
    </xf>
    <xf numFmtId="176" fontId="16" fillId="2" borderId="52" xfId="0" applyNumberFormat="1" applyFon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Alignment="1" applyProtection="1">
      <alignment horizontal="center" vertical="center"/>
      <protection locked="0"/>
    </xf>
    <xf numFmtId="176" fontId="16" fillId="2" borderId="53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4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48" xfId="0" applyNumberFormat="1" applyFont="1" applyBorder="1" applyAlignment="1" applyProtection="1">
      <alignment horizontal="center" vertical="center"/>
      <protection locked="0"/>
    </xf>
    <xf numFmtId="176" fontId="16" fillId="0" borderId="49" xfId="0" applyNumberFormat="1" applyFont="1" applyBorder="1" applyAlignment="1" applyProtection="1">
      <alignment horizontal="center" vertical="center"/>
      <protection locked="0"/>
    </xf>
    <xf numFmtId="176" fontId="16" fillId="0" borderId="50" xfId="0" applyNumberFormat="1" applyFont="1" applyBorder="1" applyAlignment="1" applyProtection="1">
      <alignment horizontal="center" vertical="center"/>
      <protection locked="0"/>
    </xf>
    <xf numFmtId="49" fontId="16" fillId="2" borderId="94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3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1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8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9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3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90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0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48" xfId="0" applyNumberFormat="1" applyFont="1" applyFill="1" applyBorder="1" applyAlignment="1" applyProtection="1">
      <alignment horizontal="center" vertical="center"/>
      <protection locked="0"/>
    </xf>
    <xf numFmtId="176" fontId="16" fillId="3" borderId="49" xfId="0" applyNumberFormat="1" applyFont="1" applyFill="1" applyBorder="1" applyAlignment="1" applyProtection="1">
      <alignment horizontal="center" vertical="center"/>
      <protection locked="0"/>
    </xf>
    <xf numFmtId="176" fontId="16" fillId="3" borderId="50" xfId="0" applyNumberFormat="1" applyFont="1" applyFill="1" applyBorder="1" applyAlignment="1" applyProtection="1">
      <alignment horizontal="center" vertical="center"/>
      <protection locked="0"/>
    </xf>
    <xf numFmtId="49" fontId="13" fillId="2" borderId="88" xfId="0" applyNumberFormat="1" applyFont="1" applyFill="1" applyBorder="1" applyAlignment="1" applyProtection="1">
      <alignment vertical="center" shrinkToFit="1"/>
      <protection locked="0"/>
    </xf>
    <xf numFmtId="49" fontId="16" fillId="0" borderId="51" xfId="0" applyNumberFormat="1" applyFont="1" applyBorder="1" applyAlignment="1" applyProtection="1">
      <alignment horizontal="center" vertical="center" shrinkToFit="1"/>
      <protection locked="0"/>
    </xf>
    <xf numFmtId="176" fontId="16" fillId="2" borderId="97" xfId="0" applyNumberFormat="1" applyFont="1" applyFill="1" applyBorder="1" applyAlignment="1" applyProtection="1">
      <alignment horizontal="right" vertical="center"/>
      <protection locked="0"/>
    </xf>
    <xf numFmtId="176" fontId="16" fillId="2" borderId="1" xfId="0" applyNumberFormat="1" applyFont="1" applyFill="1" applyBorder="1" applyAlignment="1" applyProtection="1">
      <alignment horizontal="right" vertical="center"/>
      <protection locked="0"/>
    </xf>
    <xf numFmtId="176" fontId="16" fillId="2" borderId="98" xfId="0" applyNumberFormat="1" applyFont="1" applyFill="1" applyBorder="1" applyAlignment="1" applyProtection="1">
      <alignment horizontal="right" vertical="center"/>
      <protection locked="0"/>
    </xf>
    <xf numFmtId="176" fontId="16" fillId="2" borderId="9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1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4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4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7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6" fillId="2" borderId="70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6" fillId="2" borderId="58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6" fillId="2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103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8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4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51" xfId="0" applyNumberFormat="1" applyFont="1" applyBorder="1" applyAlignment="1" applyProtection="1">
      <alignment horizontal="center" vertical="center" shrinkToFit="1"/>
      <protection locked="0"/>
    </xf>
    <xf numFmtId="176" fontId="14" fillId="2" borderId="48" xfId="0" applyNumberFormat="1" applyFont="1" applyFill="1" applyBorder="1" applyAlignment="1" applyProtection="1">
      <alignment horizontal="center" vertical="center" shrinkToFit="1"/>
      <protection locked="0"/>
    </xf>
    <xf numFmtId="176" fontId="14" fillId="2" borderId="49" xfId="0" applyNumberFormat="1" applyFont="1" applyFill="1" applyBorder="1" applyAlignment="1" applyProtection="1">
      <alignment horizontal="center" vertical="center" shrinkToFit="1"/>
      <protection locked="0"/>
    </xf>
    <xf numFmtId="176" fontId="14" fillId="2" borderId="50" xfId="0" applyNumberFormat="1" applyFont="1" applyFill="1" applyBorder="1" applyAlignment="1" applyProtection="1">
      <alignment horizontal="center" vertical="center" shrinkToFit="1"/>
      <protection locked="0"/>
    </xf>
    <xf numFmtId="177" fontId="13" fillId="2" borderId="48" xfId="0" applyNumberFormat="1" applyFont="1" applyFill="1" applyBorder="1" applyAlignment="1" applyProtection="1">
      <alignment horizontal="center" vertical="distributed" shrinkToFit="1"/>
      <protection locked="0"/>
    </xf>
    <xf numFmtId="177" fontId="13" fillId="2" borderId="49" xfId="0" applyNumberFormat="1" applyFont="1" applyFill="1" applyBorder="1" applyAlignment="1" applyProtection="1">
      <alignment horizontal="center" vertical="distributed" shrinkToFit="1"/>
      <protection locked="0"/>
    </xf>
    <xf numFmtId="177" fontId="13" fillId="2" borderId="50" xfId="0" applyNumberFormat="1" applyFont="1" applyFill="1" applyBorder="1" applyAlignment="1" applyProtection="1">
      <alignment horizontal="center" vertical="distributed" shrinkToFit="1"/>
      <protection locked="0"/>
    </xf>
    <xf numFmtId="176" fontId="25" fillId="2" borderId="48" xfId="0" applyNumberFormat="1" applyFont="1" applyFill="1" applyBorder="1" applyAlignment="1" applyProtection="1">
      <alignment horizontal="center" vertical="center" shrinkToFit="1"/>
      <protection locked="0"/>
    </xf>
    <xf numFmtId="176" fontId="25" fillId="2" borderId="50" xfId="0" applyNumberFormat="1" applyFont="1" applyFill="1" applyBorder="1" applyAlignment="1" applyProtection="1">
      <alignment horizontal="center" vertical="center" shrinkToFit="1"/>
      <protection locked="0"/>
    </xf>
    <xf numFmtId="176" fontId="25" fillId="2" borderId="49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48" xfId="0" applyNumberFormat="1" applyFont="1" applyBorder="1" applyAlignment="1" applyProtection="1">
      <alignment horizontal="center" vertical="center" shrinkToFit="1"/>
      <protection locked="0"/>
    </xf>
    <xf numFmtId="176" fontId="21" fillId="0" borderId="49" xfId="0" applyNumberFormat="1" applyFont="1" applyBorder="1" applyAlignment="1" applyProtection="1">
      <alignment horizontal="center" vertical="center" shrinkToFit="1"/>
      <protection locked="0"/>
    </xf>
    <xf numFmtId="176" fontId="21" fillId="0" borderId="50" xfId="0" applyNumberFormat="1" applyFont="1" applyBorder="1" applyAlignment="1" applyProtection="1">
      <alignment horizontal="center" vertical="center" shrinkToFit="1"/>
      <protection locked="0"/>
    </xf>
    <xf numFmtId="49" fontId="16" fillId="2" borderId="97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9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97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98" xfId="0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0" applyNumberFormat="1" applyFont="1" applyAlignment="1" applyProtection="1">
      <alignment horizontal="center" vertical="center"/>
      <protection locked="0"/>
    </xf>
    <xf numFmtId="176" fontId="13" fillId="2" borderId="53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54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0" xfId="0" applyNumberFormat="1" applyFont="1" applyFill="1" applyAlignment="1" applyProtection="1">
      <alignment horizontal="center" vertical="center" shrinkToFit="1"/>
      <protection locked="0"/>
    </xf>
    <xf numFmtId="49" fontId="0" fillId="2" borderId="0" xfId="0" applyNumberFormat="1" applyFill="1" applyAlignment="1" applyProtection="1">
      <alignment horizontal="center" shrinkToFit="1"/>
      <protection locked="0"/>
    </xf>
    <xf numFmtId="176" fontId="12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" xfId="0" applyNumberFormat="1" applyFont="1" applyFill="1" applyBorder="1" applyAlignment="1" applyProtection="1">
      <alignment vertical="center"/>
      <protection locked="0"/>
    </xf>
    <xf numFmtId="176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49" fontId="13" fillId="2" borderId="51" xfId="0" applyNumberFormat="1" applyFont="1" applyFill="1" applyBorder="1" applyAlignment="1" applyProtection="1">
      <alignment horizontal="center" vertical="center" shrinkToFit="1"/>
      <protection locked="0"/>
    </xf>
    <xf numFmtId="176" fontId="14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88" xfId="0" applyNumberFormat="1" applyFont="1" applyFill="1" applyBorder="1" applyAlignment="1" applyProtection="1">
      <alignment shrinkToFit="1"/>
      <protection locked="0"/>
    </xf>
    <xf numFmtId="49" fontId="0" fillId="2" borderId="76" xfId="0" applyNumberFormat="1" applyFill="1" applyBorder="1" applyAlignment="1" applyProtection="1">
      <alignment horizontal="center" shrinkToFit="1"/>
      <protection locked="0"/>
    </xf>
    <xf numFmtId="49" fontId="13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94" xfId="0" applyNumberFormat="1" applyFont="1" applyFill="1" applyBorder="1" applyAlignment="1" applyProtection="1">
      <alignment horizontal="center" vertical="center"/>
      <protection locked="0"/>
    </xf>
    <xf numFmtId="49" fontId="16" fillId="2" borderId="77" xfId="0" applyNumberFormat="1" applyFont="1" applyFill="1" applyBorder="1" applyAlignment="1" applyProtection="1">
      <alignment horizontal="center" vertical="center"/>
      <protection locked="0"/>
    </xf>
    <xf numFmtId="176" fontId="16" fillId="2" borderId="105" xfId="0" applyNumberFormat="1" applyFont="1" applyFill="1" applyBorder="1" applyAlignment="1" applyProtection="1">
      <alignment horizontal="center" vertical="center"/>
      <protection locked="0"/>
    </xf>
    <xf numFmtId="176" fontId="16" fillId="2" borderId="86" xfId="0" applyNumberFormat="1" applyFont="1" applyFill="1" applyBorder="1" applyAlignment="1" applyProtection="1">
      <alignment horizontal="center" vertical="center"/>
      <protection locked="0"/>
    </xf>
    <xf numFmtId="49" fontId="16" fillId="2" borderId="96" xfId="0" applyNumberFormat="1" applyFont="1" applyFill="1" applyBorder="1" applyAlignment="1" applyProtection="1">
      <alignment horizontal="center" vertical="center"/>
      <protection locked="0"/>
    </xf>
    <xf numFmtId="49" fontId="16" fillId="2" borderId="78" xfId="0" applyNumberFormat="1" applyFont="1" applyFill="1" applyBorder="1" applyAlignment="1" applyProtection="1">
      <alignment horizontal="center" vertical="center"/>
      <protection locked="0"/>
    </xf>
    <xf numFmtId="49" fontId="13" fillId="2" borderId="51" xfId="0" applyNumberFormat="1" applyFont="1" applyFill="1" applyBorder="1" applyAlignment="1" applyProtection="1">
      <alignment horizontal="center" vertical="center"/>
      <protection locked="0"/>
    </xf>
    <xf numFmtId="0" fontId="14" fillId="2" borderId="51" xfId="1" applyNumberFormat="1" applyFont="1" applyFill="1" applyBorder="1" applyAlignment="1" applyProtection="1">
      <alignment horizontal="center" vertical="center" shrinkToFit="1"/>
      <protection locked="0"/>
    </xf>
    <xf numFmtId="0" fontId="25" fillId="2" borderId="48" xfId="0" applyFont="1" applyFill="1" applyBorder="1" applyAlignment="1" applyProtection="1">
      <alignment horizontal="center" vertical="center" shrinkToFit="1"/>
      <protection locked="0"/>
    </xf>
    <xf numFmtId="0" fontId="25" fillId="2" borderId="49" xfId="0" applyFont="1" applyFill="1" applyBorder="1" applyAlignment="1" applyProtection="1">
      <alignment horizontal="center" vertical="center" shrinkToFit="1"/>
      <protection locked="0"/>
    </xf>
    <xf numFmtId="0" fontId="25" fillId="2" borderId="50" xfId="0" applyFont="1" applyFill="1" applyBorder="1" applyAlignment="1" applyProtection="1">
      <alignment horizontal="center" vertical="center" shrinkToFit="1"/>
      <protection locked="0"/>
    </xf>
    <xf numFmtId="177" fontId="13" fillId="2" borderId="48" xfId="0" applyNumberFormat="1" applyFont="1" applyFill="1" applyBorder="1" applyAlignment="1" applyProtection="1">
      <alignment horizontal="center" vertical="distributed"/>
      <protection locked="0"/>
    </xf>
    <xf numFmtId="177" fontId="13" fillId="2" borderId="49" xfId="0" applyNumberFormat="1" applyFont="1" applyFill="1" applyBorder="1" applyAlignment="1" applyProtection="1">
      <alignment horizontal="center" vertical="distributed"/>
      <protection locked="0"/>
    </xf>
    <xf numFmtId="177" fontId="13" fillId="2" borderId="50" xfId="0" applyNumberFormat="1" applyFont="1" applyFill="1" applyBorder="1" applyAlignment="1" applyProtection="1">
      <alignment horizontal="center" vertical="distributed"/>
      <protection locked="0"/>
    </xf>
    <xf numFmtId="176" fontId="25" fillId="2" borderId="48" xfId="0" applyNumberFormat="1" applyFont="1" applyFill="1" applyBorder="1" applyAlignment="1" applyProtection="1">
      <alignment horizontal="center" vertical="center"/>
      <protection locked="0"/>
    </xf>
    <xf numFmtId="176" fontId="25" fillId="2" borderId="50" xfId="0" applyNumberFormat="1" applyFont="1" applyFill="1" applyBorder="1" applyAlignment="1" applyProtection="1">
      <alignment horizontal="center" vertical="center"/>
      <protection locked="0"/>
    </xf>
    <xf numFmtId="176" fontId="25" fillId="2" borderId="49" xfId="0" applyNumberFormat="1" applyFont="1" applyFill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 shrinkToFit="1"/>
      <protection locked="0"/>
    </xf>
    <xf numFmtId="0" fontId="16" fillId="0" borderId="81" xfId="0" applyFont="1" applyBorder="1" applyAlignment="1" applyProtection="1">
      <alignment horizontal="center" vertical="center" shrinkToFit="1"/>
      <protection locked="0"/>
    </xf>
    <xf numFmtId="0" fontId="16" fillId="0" borderId="71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16" fillId="0" borderId="87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4" fillId="0" borderId="59" xfId="0" applyFont="1" applyBorder="1" applyAlignment="1" applyProtection="1">
      <alignment horizontal="right" shrinkToFit="1"/>
      <protection locked="0"/>
    </xf>
    <xf numFmtId="0" fontId="14" fillId="0" borderId="0" xfId="0" applyFont="1" applyAlignment="1" applyProtection="1">
      <alignment horizontal="right" shrinkToFit="1"/>
      <protection locked="0"/>
    </xf>
    <xf numFmtId="0" fontId="14" fillId="0" borderId="61" xfId="0" applyFont="1" applyBorder="1" applyAlignment="1" applyProtection="1">
      <alignment horizontal="distributed" vertical="center" indent="4"/>
      <protection locked="0"/>
    </xf>
    <xf numFmtId="0" fontId="14" fillId="0" borderId="80" xfId="0" applyFont="1" applyBorder="1" applyAlignment="1" applyProtection="1">
      <alignment horizontal="distributed" vertical="center" indent="4"/>
      <protection locked="0"/>
    </xf>
    <xf numFmtId="0" fontId="14" fillId="0" borderId="85" xfId="0" applyFont="1" applyBorder="1" applyAlignment="1" applyProtection="1">
      <alignment horizontal="distributed" vertical="center" indent="4"/>
      <protection locked="0"/>
    </xf>
    <xf numFmtId="0" fontId="14" fillId="0" borderId="100" xfId="0" applyFont="1" applyBorder="1" applyAlignment="1" applyProtection="1">
      <alignment horizontal="distributed" vertical="center" indent="4"/>
      <protection locked="0"/>
    </xf>
    <xf numFmtId="0" fontId="14" fillId="0" borderId="1" xfId="0" applyFont="1" applyBorder="1" applyAlignment="1" applyProtection="1">
      <alignment horizontal="distributed" vertical="center" indent="4"/>
      <protection locked="0"/>
    </xf>
    <xf numFmtId="0" fontId="14" fillId="0" borderId="106" xfId="0" applyFont="1" applyBorder="1" applyAlignment="1" applyProtection="1">
      <alignment horizontal="distributed" vertical="center" indent="4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80" xfId="0" applyFont="1" applyBorder="1" applyAlignment="1" applyProtection="1">
      <alignment horizontal="center" vertical="center"/>
      <protection locked="0"/>
    </xf>
    <xf numFmtId="0" fontId="14" fillId="0" borderId="85" xfId="0" applyFont="1" applyBorder="1" applyAlignment="1" applyProtection="1">
      <alignment horizontal="center" vertical="center"/>
      <protection locked="0"/>
    </xf>
    <xf numFmtId="0" fontId="14" fillId="0" borderId="10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06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 shrinkToFit="1"/>
      <protection locked="0"/>
    </xf>
    <xf numFmtId="0" fontId="13" fillId="0" borderId="47" xfId="0" applyFont="1" applyBorder="1" applyAlignment="1" applyProtection="1">
      <alignment horizontal="center" vertical="center" shrinkToFit="1"/>
      <protection locked="0"/>
    </xf>
    <xf numFmtId="0" fontId="13" fillId="0" borderId="97" xfId="0" applyFont="1" applyBorder="1" applyAlignment="1" applyProtection="1">
      <alignment horizontal="center" vertical="center" shrinkToFit="1"/>
      <protection locked="0"/>
    </xf>
    <xf numFmtId="0" fontId="13" fillId="0" borderId="9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58" xfId="0" applyFont="1" applyBorder="1" applyAlignment="1" applyProtection="1">
      <alignment horizontal="center" vertical="center" shrinkToFit="1"/>
      <protection locked="0"/>
    </xf>
    <xf numFmtId="3" fontId="31" fillId="0" borderId="45" xfId="0" applyNumberFormat="1" applyFont="1" applyBorder="1" applyAlignment="1" applyProtection="1">
      <alignment horizontal="center" vertical="center" shrinkToFit="1"/>
      <protection locked="0"/>
    </xf>
    <xf numFmtId="3" fontId="31" fillId="0" borderId="46" xfId="0" applyNumberFormat="1" applyFont="1" applyBorder="1" applyAlignment="1" applyProtection="1">
      <alignment horizontal="center" vertical="center" shrinkToFit="1"/>
      <protection locked="0"/>
    </xf>
    <xf numFmtId="3" fontId="31" fillId="0" borderId="47" xfId="0" applyNumberFormat="1" applyFont="1" applyBorder="1" applyAlignment="1" applyProtection="1">
      <alignment horizontal="center" vertical="center" shrinkToFit="1"/>
      <protection locked="0"/>
    </xf>
    <xf numFmtId="3" fontId="31" fillId="0" borderId="97" xfId="0" applyNumberFormat="1" applyFont="1" applyBorder="1" applyAlignment="1" applyProtection="1">
      <alignment horizontal="center" vertical="center" shrinkToFit="1"/>
      <protection locked="0"/>
    </xf>
    <xf numFmtId="3" fontId="31" fillId="0" borderId="1" xfId="0" applyNumberFormat="1" applyFont="1" applyBorder="1" applyAlignment="1" applyProtection="1">
      <alignment horizontal="center" vertical="center" shrinkToFit="1"/>
      <protection locked="0"/>
    </xf>
    <xf numFmtId="3" fontId="31" fillId="0" borderId="98" xfId="0" applyNumberFormat="1" applyFont="1" applyBorder="1" applyAlignment="1" applyProtection="1">
      <alignment horizontal="center" vertical="center" shrinkToFit="1"/>
      <protection locked="0"/>
    </xf>
    <xf numFmtId="0" fontId="16" fillId="0" borderId="48" xfId="0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shrinkToFit="1"/>
      <protection locked="0"/>
    </xf>
    <xf numFmtId="0" fontId="14" fillId="0" borderId="46" xfId="0" applyFont="1" applyBorder="1" applyAlignment="1" applyProtection="1">
      <alignment horizontal="center" vertical="center" shrinkToFit="1"/>
      <protection locked="0"/>
    </xf>
    <xf numFmtId="0" fontId="14" fillId="0" borderId="47" xfId="0" applyFont="1" applyBorder="1" applyAlignment="1" applyProtection="1">
      <alignment horizontal="center" vertical="center" shrinkToFit="1"/>
      <protection locked="0"/>
    </xf>
    <xf numFmtId="0" fontId="14" fillId="0" borderId="97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98" xfId="0" applyFont="1" applyBorder="1" applyAlignment="1" applyProtection="1">
      <alignment horizontal="center" vertical="center" shrinkToFit="1"/>
      <protection locked="0"/>
    </xf>
    <xf numFmtId="0" fontId="16" fillId="0" borderId="46" xfId="0" applyFont="1" applyBorder="1" applyAlignment="1" applyProtection="1">
      <alignment horizontal="center" vertical="center" shrinkToFit="1"/>
      <protection locked="0"/>
    </xf>
    <xf numFmtId="0" fontId="16" fillId="0" borderId="47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98" xfId="0" applyFont="1" applyBorder="1" applyAlignment="1" applyProtection="1">
      <alignment horizontal="center" vertical="center" shrinkToFit="1"/>
      <protection locked="0"/>
    </xf>
    <xf numFmtId="177" fontId="13" fillId="0" borderId="45" xfId="0" applyNumberFormat="1" applyFont="1" applyBorder="1" applyAlignment="1" applyProtection="1">
      <alignment horizontal="center" vertical="center" shrinkToFit="1"/>
      <protection locked="0"/>
    </xf>
    <xf numFmtId="177" fontId="13" fillId="0" borderId="46" xfId="0" applyNumberFormat="1" applyFont="1" applyBorder="1" applyAlignment="1" applyProtection="1">
      <alignment horizontal="center" vertical="center" shrinkToFit="1"/>
      <protection locked="0"/>
    </xf>
    <xf numFmtId="177" fontId="13" fillId="0" borderId="47" xfId="0" applyNumberFormat="1" applyFont="1" applyBorder="1" applyAlignment="1" applyProtection="1">
      <alignment horizontal="center" vertical="center" shrinkToFit="1"/>
      <protection locked="0"/>
    </xf>
    <xf numFmtId="177" fontId="13" fillId="0" borderId="97" xfId="0" applyNumberFormat="1" applyFont="1" applyBorder="1" applyAlignment="1" applyProtection="1">
      <alignment horizontal="center" vertical="center" shrinkToFit="1"/>
      <protection locked="0"/>
    </xf>
    <xf numFmtId="177" fontId="13" fillId="0" borderId="1" xfId="0" applyNumberFormat="1" applyFont="1" applyBorder="1" applyAlignment="1" applyProtection="1">
      <alignment horizontal="center" vertical="center" shrinkToFit="1"/>
      <protection locked="0"/>
    </xf>
    <xf numFmtId="177" fontId="13" fillId="0" borderId="98" xfId="0" applyNumberFormat="1" applyFont="1" applyBorder="1" applyAlignment="1" applyProtection="1">
      <alignment horizontal="center" vertical="center" shrinkToFit="1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180" fontId="31" fillId="0" borderId="45" xfId="0" applyNumberFormat="1" applyFont="1" applyBorder="1" applyAlignment="1" applyProtection="1">
      <alignment horizontal="center" vertical="center" shrinkToFit="1"/>
      <protection locked="0"/>
    </xf>
    <xf numFmtId="180" fontId="31" fillId="0" borderId="46" xfId="0" applyNumberFormat="1" applyFont="1" applyBorder="1" applyAlignment="1" applyProtection="1">
      <alignment horizontal="center" vertical="center" shrinkToFit="1"/>
      <protection locked="0"/>
    </xf>
    <xf numFmtId="180" fontId="31" fillId="0" borderId="47" xfId="0" applyNumberFormat="1" applyFont="1" applyBorder="1" applyAlignment="1" applyProtection="1">
      <alignment horizontal="center" vertical="center" shrinkToFit="1"/>
      <protection locked="0"/>
    </xf>
    <xf numFmtId="180" fontId="31" fillId="0" borderId="97" xfId="0" applyNumberFormat="1" applyFont="1" applyBorder="1" applyAlignment="1" applyProtection="1">
      <alignment horizontal="center" vertical="center" shrinkToFit="1"/>
      <protection locked="0"/>
    </xf>
    <xf numFmtId="180" fontId="31" fillId="0" borderId="1" xfId="0" applyNumberFormat="1" applyFont="1" applyBorder="1" applyAlignment="1" applyProtection="1">
      <alignment horizontal="center" vertical="center" shrinkToFit="1"/>
      <protection locked="0"/>
    </xf>
    <xf numFmtId="180" fontId="31" fillId="0" borderId="98" xfId="0" applyNumberFormat="1" applyFont="1" applyBorder="1" applyAlignment="1" applyProtection="1">
      <alignment horizontal="center"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67408</xdr:colOff>
      <xdr:row>8</xdr:row>
      <xdr:rowOff>0</xdr:rowOff>
    </xdr:from>
    <xdr:to>
      <xdr:col>17</xdr:col>
      <xdr:colOff>67408</xdr:colOff>
      <xdr:row>21</xdr:row>
      <xdr:rowOff>268500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1922370" y="3004038"/>
          <a:ext cx="0" cy="38880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11</xdr:row>
      <xdr:rowOff>28574</xdr:rowOff>
    </xdr:from>
    <xdr:to>
      <xdr:col>21</xdr:col>
      <xdr:colOff>114300</xdr:colOff>
      <xdr:row>13</xdr:row>
      <xdr:rowOff>263728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14826762" y="3867882"/>
          <a:ext cx="0" cy="79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74479</xdr:colOff>
      <xdr:row>9</xdr:row>
      <xdr:rowOff>133580</xdr:rowOff>
    </xdr:from>
    <xdr:to>
      <xdr:col>17</xdr:col>
      <xdr:colOff>74479</xdr:colOff>
      <xdr:row>21</xdr:row>
      <xdr:rowOff>223363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542099" y="1981200"/>
          <a:ext cx="0" cy="28440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190501</xdr:colOff>
      <xdr:row>19</xdr:row>
      <xdr:rowOff>71437</xdr:rowOff>
    </xdr:from>
    <xdr:ext cx="1242648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155657" y="4202906"/>
          <a:ext cx="1242648" cy="64248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●安曇野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430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は北安曇郡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 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は大町市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showZeros="0" tabSelected="1" view="pageBreakPreview" zoomScale="90" zoomScaleNormal="100" zoomScaleSheetLayoutView="90" workbookViewId="0">
      <pane xSplit="2" ySplit="3" topLeftCell="C4" activePane="bottomRight" state="frozen"/>
      <selection activeCell="P13" sqref="P13"/>
      <selection pane="topRight" activeCell="P13" sqref="P13"/>
      <selection pane="bottomLeft" activeCell="P13" sqref="P13"/>
      <selection pane="bottomRight" activeCell="F20" sqref="F20"/>
    </sheetView>
  </sheetViews>
  <sheetFormatPr defaultColWidth="9" defaultRowHeight="13" x14ac:dyDescent="0.2"/>
  <cols>
    <col min="1" max="1" width="3.7265625" style="1" customWidth="1"/>
    <col min="2" max="2" width="16.36328125" style="1" customWidth="1"/>
    <col min="3" max="18" width="7.7265625" style="1" customWidth="1"/>
    <col min="19" max="16384" width="9" style="1"/>
  </cols>
  <sheetData>
    <row r="1" spans="1:18" ht="23.25" customHeight="1" x14ac:dyDescent="0.25">
      <c r="A1" s="586" t="s">
        <v>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</row>
    <row r="2" spans="1:18" s="2" customFormat="1" ht="17.149999999999999" customHeight="1" x14ac:dyDescent="0.2">
      <c r="A2" s="587" t="s">
        <v>1</v>
      </c>
      <c r="B2" s="588"/>
      <c r="C2" s="591" t="s">
        <v>2</v>
      </c>
      <c r="D2" s="592"/>
      <c r="E2" s="593" t="s">
        <v>3</v>
      </c>
      <c r="F2" s="594"/>
      <c r="G2" s="595" t="s">
        <v>4</v>
      </c>
      <c r="H2" s="592"/>
      <c r="I2" s="593" t="s">
        <v>5</v>
      </c>
      <c r="J2" s="594"/>
      <c r="K2" s="595" t="s">
        <v>6</v>
      </c>
      <c r="L2" s="592"/>
      <c r="M2" s="593" t="s">
        <v>7</v>
      </c>
      <c r="N2" s="594"/>
      <c r="O2" s="595" t="s">
        <v>8</v>
      </c>
      <c r="P2" s="592"/>
      <c r="Q2" s="576" t="s">
        <v>9</v>
      </c>
      <c r="R2" s="577"/>
    </row>
    <row r="3" spans="1:18" s="2" customFormat="1" ht="17.149999999999999" customHeight="1" x14ac:dyDescent="0.2">
      <c r="A3" s="589"/>
      <c r="B3" s="590"/>
      <c r="C3" s="3" t="s">
        <v>10</v>
      </c>
      <c r="D3" s="4" t="s">
        <v>11</v>
      </c>
      <c r="E3" s="5" t="s">
        <v>10</v>
      </c>
      <c r="F3" s="6" t="s">
        <v>11</v>
      </c>
      <c r="G3" s="7" t="s">
        <v>10</v>
      </c>
      <c r="H3" s="4" t="s">
        <v>11</v>
      </c>
      <c r="I3" s="5" t="s">
        <v>10</v>
      </c>
      <c r="J3" s="6" t="s">
        <v>11</v>
      </c>
      <c r="K3" s="7" t="s">
        <v>10</v>
      </c>
      <c r="L3" s="4" t="s">
        <v>11</v>
      </c>
      <c r="M3" s="5" t="s">
        <v>10</v>
      </c>
      <c r="N3" s="6" t="s">
        <v>11</v>
      </c>
      <c r="O3" s="7" t="s">
        <v>10</v>
      </c>
      <c r="P3" s="4" t="s">
        <v>11</v>
      </c>
      <c r="Q3" s="8" t="s">
        <v>10</v>
      </c>
      <c r="R3" s="6" t="s">
        <v>11</v>
      </c>
    </row>
    <row r="4" spans="1:18" ht="17.149999999999999" customHeight="1" x14ac:dyDescent="0.2">
      <c r="A4" s="578" t="s">
        <v>12</v>
      </c>
      <c r="B4" s="9" t="s">
        <v>13</v>
      </c>
      <c r="C4" s="10">
        <f>北信1!C28</f>
        <v>400</v>
      </c>
      <c r="D4" s="11">
        <f>北信1!D28</f>
        <v>0</v>
      </c>
      <c r="E4" s="12">
        <f>北信1!G28</f>
        <v>0</v>
      </c>
      <c r="F4" s="13">
        <f>北信1!H28</f>
        <v>0</v>
      </c>
      <c r="G4" s="14">
        <f>北信1!K28</f>
        <v>0</v>
      </c>
      <c r="H4" s="13">
        <f>北信1!L28</f>
        <v>0</v>
      </c>
      <c r="I4" s="12">
        <f>北信1!O28</f>
        <v>6570</v>
      </c>
      <c r="J4" s="13">
        <f>北信1!P28</f>
        <v>0</v>
      </c>
      <c r="K4" s="14">
        <f>北信1!S28+北信1!W28</f>
        <v>92250</v>
      </c>
      <c r="L4" s="13">
        <f>北信1!T28+北信1!X28</f>
        <v>0</v>
      </c>
      <c r="M4" s="12"/>
      <c r="N4" s="13"/>
      <c r="O4" s="14"/>
      <c r="P4" s="11"/>
      <c r="Q4" s="15">
        <f>SUM(C4,E4,G4,I4,K4,M4,O4)</f>
        <v>99220</v>
      </c>
      <c r="R4" s="13">
        <f>SUM(D4,F4,H4,J4,L4,N4,P4)</f>
        <v>0</v>
      </c>
    </row>
    <row r="5" spans="1:18" ht="17.149999999999999" customHeight="1" x14ac:dyDescent="0.2">
      <c r="A5" s="579"/>
      <c r="B5" s="16" t="s">
        <v>14</v>
      </c>
      <c r="C5" s="17"/>
      <c r="D5" s="18"/>
      <c r="E5" s="19"/>
      <c r="F5" s="20"/>
      <c r="G5" s="21"/>
      <c r="H5" s="18"/>
      <c r="I5" s="19">
        <f>北信2!O11</f>
        <v>1120</v>
      </c>
      <c r="J5" s="20">
        <f>北信2!P11</f>
        <v>0</v>
      </c>
      <c r="K5" s="21">
        <f>北信2!S11</f>
        <v>11350</v>
      </c>
      <c r="L5" s="20">
        <f>北信2!T11</f>
        <v>0</v>
      </c>
      <c r="M5" s="19"/>
      <c r="N5" s="20"/>
      <c r="O5" s="21"/>
      <c r="P5" s="18"/>
      <c r="Q5" s="22">
        <f t="shared" ref="Q5:Q35" si="0">SUM(C5,E5,G5,I5,K5,M5,O5)</f>
        <v>12470</v>
      </c>
      <c r="R5" s="20">
        <f t="shared" ref="R5:R35" si="1">SUM(D5,F5,H5,J5,L5,N5,P5)</f>
        <v>0</v>
      </c>
    </row>
    <row r="6" spans="1:18" ht="17.149999999999999" customHeight="1" x14ac:dyDescent="0.2">
      <c r="A6" s="579"/>
      <c r="B6" s="16" t="s">
        <v>15</v>
      </c>
      <c r="C6" s="17"/>
      <c r="D6" s="18"/>
      <c r="E6" s="19"/>
      <c r="F6" s="20"/>
      <c r="G6" s="21"/>
      <c r="H6" s="18"/>
      <c r="I6" s="19">
        <f>北信2!O17</f>
        <v>180</v>
      </c>
      <c r="J6" s="20">
        <f>北信2!P17</f>
        <v>0</v>
      </c>
      <c r="K6" s="21">
        <f>北信2!S17</f>
        <v>3010</v>
      </c>
      <c r="L6" s="20">
        <f>北信2!T17</f>
        <v>0</v>
      </c>
      <c r="M6" s="19">
        <f>北信2!W17</f>
        <v>1290</v>
      </c>
      <c r="N6" s="20">
        <f>北信2!X17</f>
        <v>0</v>
      </c>
      <c r="O6" s="21"/>
      <c r="P6" s="18"/>
      <c r="Q6" s="22">
        <f t="shared" si="0"/>
        <v>4480</v>
      </c>
      <c r="R6" s="20">
        <f t="shared" si="1"/>
        <v>0</v>
      </c>
    </row>
    <row r="7" spans="1:18" ht="17.149999999999999" customHeight="1" x14ac:dyDescent="0.2">
      <c r="A7" s="579"/>
      <c r="B7" s="16" t="s">
        <v>16</v>
      </c>
      <c r="C7" s="17"/>
      <c r="D7" s="18"/>
      <c r="E7" s="19"/>
      <c r="F7" s="20"/>
      <c r="G7" s="21"/>
      <c r="H7" s="18"/>
      <c r="I7" s="19"/>
      <c r="J7" s="20"/>
      <c r="K7" s="21"/>
      <c r="L7" s="18"/>
      <c r="M7" s="19">
        <f>北信2!W27</f>
        <v>5700</v>
      </c>
      <c r="N7" s="20">
        <f>北信2!X27</f>
        <v>0</v>
      </c>
      <c r="O7" s="21"/>
      <c r="P7" s="18"/>
      <c r="Q7" s="22">
        <f t="shared" si="0"/>
        <v>5700</v>
      </c>
      <c r="R7" s="20">
        <f t="shared" si="1"/>
        <v>0</v>
      </c>
    </row>
    <row r="8" spans="1:18" ht="17.149999999999999" customHeight="1" x14ac:dyDescent="0.2">
      <c r="A8" s="579"/>
      <c r="B8" s="16" t="s">
        <v>17</v>
      </c>
      <c r="C8" s="17"/>
      <c r="D8" s="18"/>
      <c r="E8" s="19"/>
      <c r="F8" s="20"/>
      <c r="G8" s="21"/>
      <c r="H8" s="18"/>
      <c r="I8" s="19"/>
      <c r="J8" s="20"/>
      <c r="K8" s="21"/>
      <c r="L8" s="18"/>
      <c r="M8" s="19">
        <f>北信3!W13</f>
        <v>11030</v>
      </c>
      <c r="N8" s="20">
        <f>北信3!X12</f>
        <v>0</v>
      </c>
      <c r="O8" s="21"/>
      <c r="P8" s="18"/>
      <c r="Q8" s="22">
        <f t="shared" si="0"/>
        <v>11030</v>
      </c>
      <c r="R8" s="20">
        <f t="shared" si="1"/>
        <v>0</v>
      </c>
    </row>
    <row r="9" spans="1:18" ht="17.149999999999999" customHeight="1" x14ac:dyDescent="0.2">
      <c r="A9" s="579"/>
      <c r="B9" s="16" t="s">
        <v>18</v>
      </c>
      <c r="C9" s="17"/>
      <c r="D9" s="18"/>
      <c r="E9" s="19"/>
      <c r="F9" s="20"/>
      <c r="G9" s="21"/>
      <c r="H9" s="18"/>
      <c r="I9" s="19"/>
      <c r="J9" s="20"/>
      <c r="K9" s="21"/>
      <c r="L9" s="18"/>
      <c r="M9" s="19">
        <f>北信3!W23</f>
        <v>6030</v>
      </c>
      <c r="N9" s="20">
        <f>北信3!X23</f>
        <v>0</v>
      </c>
      <c r="O9" s="21"/>
      <c r="P9" s="18"/>
      <c r="Q9" s="22">
        <f t="shared" si="0"/>
        <v>6030</v>
      </c>
      <c r="R9" s="20">
        <f t="shared" si="1"/>
        <v>0</v>
      </c>
    </row>
    <row r="10" spans="1:18" ht="17.149999999999999" customHeight="1" x14ac:dyDescent="0.2">
      <c r="A10" s="579"/>
      <c r="B10" s="16" t="s">
        <v>19</v>
      </c>
      <c r="C10" s="17"/>
      <c r="D10" s="18"/>
      <c r="E10" s="19"/>
      <c r="F10" s="20"/>
      <c r="G10" s="21"/>
      <c r="H10" s="18"/>
      <c r="I10" s="19"/>
      <c r="J10" s="20"/>
      <c r="K10" s="21"/>
      <c r="L10" s="18"/>
      <c r="M10" s="19">
        <f>北信3!W33</f>
        <v>3850</v>
      </c>
      <c r="N10" s="20">
        <f>北信3!X33</f>
        <v>0</v>
      </c>
      <c r="O10" s="21"/>
      <c r="P10" s="18"/>
      <c r="Q10" s="22">
        <f t="shared" si="0"/>
        <v>3850</v>
      </c>
      <c r="R10" s="20">
        <f t="shared" si="1"/>
        <v>0</v>
      </c>
    </row>
    <row r="11" spans="1:18" ht="17.149999999999999" customHeight="1" x14ac:dyDescent="0.2">
      <c r="A11" s="579"/>
      <c r="B11" s="16" t="s">
        <v>20</v>
      </c>
      <c r="C11" s="17"/>
      <c r="D11" s="18"/>
      <c r="E11" s="19"/>
      <c r="F11" s="20"/>
      <c r="G11" s="21"/>
      <c r="H11" s="18"/>
      <c r="I11" s="19"/>
      <c r="J11" s="20"/>
      <c r="K11" s="21"/>
      <c r="L11" s="18"/>
      <c r="M11" s="19">
        <f>北信4!W11</f>
        <v>290</v>
      </c>
      <c r="N11" s="20">
        <f>北信4!X11</f>
        <v>0</v>
      </c>
      <c r="O11" s="21"/>
      <c r="P11" s="18"/>
      <c r="Q11" s="22">
        <f t="shared" si="0"/>
        <v>290</v>
      </c>
      <c r="R11" s="20">
        <f t="shared" si="1"/>
        <v>0</v>
      </c>
    </row>
    <row r="12" spans="1:18" ht="17.149999999999999" customHeight="1" x14ac:dyDescent="0.2">
      <c r="A12" s="579"/>
      <c r="B12" s="23" t="s">
        <v>21</v>
      </c>
      <c r="C12" s="24"/>
      <c r="D12" s="25"/>
      <c r="E12" s="26"/>
      <c r="F12" s="27"/>
      <c r="G12" s="28"/>
      <c r="H12" s="25"/>
      <c r="I12" s="26">
        <f>北信4!O22</f>
        <v>2030</v>
      </c>
      <c r="J12" s="27">
        <f>北信4!P22</f>
        <v>0</v>
      </c>
      <c r="K12" s="28">
        <f>北信4!S22</f>
        <v>13930</v>
      </c>
      <c r="L12" s="27">
        <f>北信4!T22</f>
        <v>0</v>
      </c>
      <c r="M12" s="26"/>
      <c r="N12" s="27"/>
      <c r="O12" s="28"/>
      <c r="P12" s="25"/>
      <c r="Q12" s="29">
        <f t="shared" si="0"/>
        <v>15960</v>
      </c>
      <c r="R12" s="27">
        <f t="shared" si="1"/>
        <v>0</v>
      </c>
    </row>
    <row r="13" spans="1:18" ht="17.149999999999999" customHeight="1" x14ac:dyDescent="0.2">
      <c r="A13" s="578" t="s">
        <v>22</v>
      </c>
      <c r="B13" s="9" t="s">
        <v>23</v>
      </c>
      <c r="C13" s="10"/>
      <c r="D13" s="11"/>
      <c r="E13" s="12"/>
      <c r="F13" s="13"/>
      <c r="G13" s="14">
        <f>東信1!M9</f>
        <v>0</v>
      </c>
      <c r="H13" s="11">
        <f>東信1!N9</f>
        <v>0</v>
      </c>
      <c r="I13" s="12"/>
      <c r="J13" s="13"/>
      <c r="K13" s="14">
        <f>東信1!S9</f>
        <v>3100</v>
      </c>
      <c r="L13" s="13">
        <f>東信1!T9</f>
        <v>0</v>
      </c>
      <c r="M13" s="12"/>
      <c r="N13" s="13"/>
      <c r="O13" s="14"/>
      <c r="P13" s="11"/>
      <c r="Q13" s="15">
        <f t="shared" si="0"/>
        <v>3100</v>
      </c>
      <c r="R13" s="13">
        <f t="shared" si="1"/>
        <v>0</v>
      </c>
    </row>
    <row r="14" spans="1:18" ht="17.149999999999999" customHeight="1" x14ac:dyDescent="0.2">
      <c r="A14" s="579"/>
      <c r="B14" s="30" t="s">
        <v>24</v>
      </c>
      <c r="C14" s="31"/>
      <c r="D14" s="32"/>
      <c r="E14" s="33"/>
      <c r="F14" s="34"/>
      <c r="G14" s="35"/>
      <c r="H14" s="32"/>
      <c r="I14" s="33">
        <f>東信1!G27</f>
        <v>6530</v>
      </c>
      <c r="J14" s="34">
        <f>東信1!H27</f>
        <v>0</v>
      </c>
      <c r="K14" s="35">
        <f>東信1!AE27</f>
        <v>31370</v>
      </c>
      <c r="L14" s="34">
        <f>東信1!AF27</f>
        <v>0</v>
      </c>
      <c r="M14" s="33">
        <f>東信1!C27</f>
        <v>8280</v>
      </c>
      <c r="N14" s="34">
        <f>東信1!D27</f>
        <v>0</v>
      </c>
      <c r="O14" s="35"/>
      <c r="P14" s="32"/>
      <c r="Q14" s="36">
        <f t="shared" si="0"/>
        <v>46180</v>
      </c>
      <c r="R14" s="34">
        <f t="shared" si="1"/>
        <v>0</v>
      </c>
    </row>
    <row r="15" spans="1:18" ht="17.149999999999999" customHeight="1" x14ac:dyDescent="0.2">
      <c r="A15" s="579"/>
      <c r="B15" s="16" t="s">
        <v>25</v>
      </c>
      <c r="C15" s="17"/>
      <c r="D15" s="18"/>
      <c r="E15" s="19"/>
      <c r="F15" s="20"/>
      <c r="G15" s="21"/>
      <c r="H15" s="18"/>
      <c r="I15" s="19">
        <f>東信1!G34</f>
        <v>430</v>
      </c>
      <c r="J15" s="20">
        <f>東信1!H34</f>
        <v>0</v>
      </c>
      <c r="K15" s="21">
        <f>東信1!S34</f>
        <v>6700</v>
      </c>
      <c r="L15" s="20">
        <f>東信1!T34</f>
        <v>0</v>
      </c>
      <c r="M15" s="19"/>
      <c r="N15" s="20"/>
      <c r="O15" s="21"/>
      <c r="P15" s="18"/>
      <c r="Q15" s="22">
        <f t="shared" si="0"/>
        <v>7130</v>
      </c>
      <c r="R15" s="20">
        <f t="shared" si="1"/>
        <v>0</v>
      </c>
    </row>
    <row r="16" spans="1:18" ht="17.149999999999999" customHeight="1" x14ac:dyDescent="0.2">
      <c r="A16" s="579"/>
      <c r="B16" s="16" t="s">
        <v>26</v>
      </c>
      <c r="C16" s="17"/>
      <c r="D16" s="18"/>
      <c r="E16" s="19"/>
      <c r="F16" s="20"/>
      <c r="G16" s="21"/>
      <c r="H16" s="18"/>
      <c r="I16" s="19">
        <f>東信1!G41</f>
        <v>1100</v>
      </c>
      <c r="J16" s="20">
        <f>東信1!H41</f>
        <v>0</v>
      </c>
      <c r="K16" s="21">
        <f>東信1!S41</f>
        <v>7910</v>
      </c>
      <c r="L16" s="20">
        <f>東信1!T41</f>
        <v>0</v>
      </c>
      <c r="M16" s="19"/>
      <c r="N16" s="20"/>
      <c r="O16" s="21"/>
      <c r="P16" s="18"/>
      <c r="Q16" s="22">
        <f t="shared" si="0"/>
        <v>9010</v>
      </c>
      <c r="R16" s="20">
        <f t="shared" si="1"/>
        <v>0</v>
      </c>
    </row>
    <row r="17" spans="1:18" ht="17.149999999999999" customHeight="1" x14ac:dyDescent="0.2">
      <c r="A17" s="579"/>
      <c r="B17" s="16" t="s">
        <v>27</v>
      </c>
      <c r="C17" s="17"/>
      <c r="D17" s="18"/>
      <c r="E17" s="19"/>
      <c r="F17" s="20"/>
      <c r="G17" s="21"/>
      <c r="H17" s="18"/>
      <c r="I17" s="19">
        <f>東信2!K11</f>
        <v>1090</v>
      </c>
      <c r="J17" s="20">
        <f>東信2!L11</f>
        <v>0</v>
      </c>
      <c r="K17" s="21">
        <f>東信2!S11</f>
        <v>2660</v>
      </c>
      <c r="L17" s="20">
        <f>東信2!T11</f>
        <v>0</v>
      </c>
      <c r="M17" s="19">
        <f>東信2!W11</f>
        <v>4760</v>
      </c>
      <c r="N17" s="20">
        <f>東信2!X11</f>
        <v>0</v>
      </c>
      <c r="O17" s="21"/>
      <c r="P17" s="18"/>
      <c r="Q17" s="22">
        <f t="shared" si="0"/>
        <v>8510</v>
      </c>
      <c r="R17" s="20">
        <f t="shared" si="1"/>
        <v>0</v>
      </c>
    </row>
    <row r="18" spans="1:18" ht="17.149999999999999" customHeight="1" x14ac:dyDescent="0.2">
      <c r="A18" s="579"/>
      <c r="B18" s="16" t="s">
        <v>28</v>
      </c>
      <c r="C18" s="17"/>
      <c r="D18" s="18"/>
      <c r="E18" s="19"/>
      <c r="F18" s="20"/>
      <c r="G18" s="21"/>
      <c r="H18" s="18"/>
      <c r="I18" s="19">
        <f>東信2!K24</f>
        <v>7010</v>
      </c>
      <c r="J18" s="20">
        <f>東信2!L24</f>
        <v>0</v>
      </c>
      <c r="K18" s="21">
        <f>東信2!S24</f>
        <v>22820</v>
      </c>
      <c r="L18" s="20">
        <f>東信2!T24</f>
        <v>0</v>
      </c>
      <c r="M18" s="19"/>
      <c r="N18" s="20"/>
      <c r="O18" s="21"/>
      <c r="P18" s="18"/>
      <c r="Q18" s="22">
        <f t="shared" si="0"/>
        <v>29830</v>
      </c>
      <c r="R18" s="20">
        <f t="shared" si="1"/>
        <v>0</v>
      </c>
    </row>
    <row r="19" spans="1:18" ht="17.149999999999999" customHeight="1" x14ac:dyDescent="0.2">
      <c r="A19" s="580"/>
      <c r="B19" s="37" t="s">
        <v>29</v>
      </c>
      <c r="C19" s="38"/>
      <c r="D19" s="39"/>
      <c r="E19" s="40"/>
      <c r="F19" s="41"/>
      <c r="G19" s="42">
        <f>東信2!O33</f>
        <v>0</v>
      </c>
      <c r="H19" s="39">
        <f>東信2!P33</f>
        <v>0</v>
      </c>
      <c r="I19" s="40"/>
      <c r="J19" s="41"/>
      <c r="K19" s="42">
        <f>東信2!S33</f>
        <v>2750</v>
      </c>
      <c r="L19" s="39">
        <f>東信2!T33</f>
        <v>0</v>
      </c>
      <c r="M19" s="40">
        <f>東信2!W33</f>
        <v>3350</v>
      </c>
      <c r="N19" s="41">
        <f>東信2!X33</f>
        <v>0</v>
      </c>
      <c r="O19" s="42"/>
      <c r="P19" s="39"/>
      <c r="Q19" s="43">
        <f t="shared" si="0"/>
        <v>6100</v>
      </c>
      <c r="R19" s="41">
        <f t="shared" si="1"/>
        <v>0</v>
      </c>
    </row>
    <row r="20" spans="1:18" ht="17.149999999999999" customHeight="1" x14ac:dyDescent="0.2">
      <c r="A20" s="581" t="s">
        <v>30</v>
      </c>
      <c r="B20" s="30" t="s">
        <v>31</v>
      </c>
      <c r="C20" s="31">
        <f>中信1!C28</f>
        <v>2460</v>
      </c>
      <c r="D20" s="32">
        <f>中信1!D28</f>
        <v>0</v>
      </c>
      <c r="E20" s="33"/>
      <c r="F20" s="13">
        <f>中信1!H28</f>
        <v>0</v>
      </c>
      <c r="G20" s="35"/>
      <c r="H20" s="32"/>
      <c r="I20" s="33">
        <f>中信1!O28</f>
        <v>6090</v>
      </c>
      <c r="J20" s="13">
        <f>中信1!P28</f>
        <v>0</v>
      </c>
      <c r="K20" s="35">
        <f>中信1!S28</f>
        <v>35550</v>
      </c>
      <c r="L20" s="32">
        <f>中信1!T28</f>
        <v>0</v>
      </c>
      <c r="M20" s="33">
        <f>中信1!W28</f>
        <v>7200</v>
      </c>
      <c r="N20" s="13">
        <f>中信1!X28</f>
        <v>0</v>
      </c>
      <c r="O20" s="35"/>
      <c r="P20" s="32"/>
      <c r="Q20" s="36">
        <f t="shared" si="0"/>
        <v>51300</v>
      </c>
      <c r="R20" s="34">
        <f t="shared" si="1"/>
        <v>0</v>
      </c>
    </row>
    <row r="21" spans="1:18" ht="17.149999999999999" customHeight="1" x14ac:dyDescent="0.2">
      <c r="A21" s="582"/>
      <c r="B21" s="16" t="s">
        <v>32</v>
      </c>
      <c r="C21" s="17">
        <f>中信2!C14</f>
        <v>610</v>
      </c>
      <c r="D21" s="18">
        <f>中信2!D14</f>
        <v>0</v>
      </c>
      <c r="E21" s="19"/>
      <c r="F21" s="20">
        <f>中信2!H14</f>
        <v>0</v>
      </c>
      <c r="G21" s="21"/>
      <c r="H21" s="18"/>
      <c r="I21" s="19">
        <f>中信2!O14</f>
        <v>2390</v>
      </c>
      <c r="J21" s="20">
        <f>中信2!P14</f>
        <v>0</v>
      </c>
      <c r="K21" s="21">
        <f>中信2!S14</f>
        <v>11900</v>
      </c>
      <c r="L21" s="20">
        <f>中信2!T14</f>
        <v>0</v>
      </c>
      <c r="M21" s="19"/>
      <c r="N21" s="20"/>
      <c r="O21" s="21"/>
      <c r="P21" s="18"/>
      <c r="Q21" s="22">
        <f t="shared" si="0"/>
        <v>14900</v>
      </c>
      <c r="R21" s="20">
        <f t="shared" si="1"/>
        <v>0</v>
      </c>
    </row>
    <row r="22" spans="1:18" ht="17.149999999999999" customHeight="1" x14ac:dyDescent="0.2">
      <c r="A22" s="582"/>
      <c r="B22" s="16" t="s">
        <v>33</v>
      </c>
      <c r="C22" s="17">
        <f>中信2!C26</f>
        <v>180</v>
      </c>
      <c r="D22" s="18">
        <f>中信2!D26</f>
        <v>0</v>
      </c>
      <c r="E22" s="19"/>
      <c r="F22" s="20"/>
      <c r="G22" s="21"/>
      <c r="H22" s="18"/>
      <c r="I22" s="19">
        <f>中信2!O26</f>
        <v>1930</v>
      </c>
      <c r="J22" s="20">
        <f>中信2!P26</f>
        <v>0</v>
      </c>
      <c r="K22" s="21">
        <f>中信2!S26</f>
        <v>20070</v>
      </c>
      <c r="L22" s="20">
        <f>中信2!T26</f>
        <v>0</v>
      </c>
      <c r="M22" s="19">
        <f>中信2!W26</f>
        <v>550</v>
      </c>
      <c r="N22" s="20">
        <f>中信2!X26</f>
        <v>0</v>
      </c>
      <c r="O22" s="21"/>
      <c r="P22" s="18"/>
      <c r="Q22" s="22">
        <f t="shared" si="0"/>
        <v>22730</v>
      </c>
      <c r="R22" s="20">
        <f t="shared" si="1"/>
        <v>0</v>
      </c>
    </row>
    <row r="23" spans="1:18" ht="17.149999999999999" customHeight="1" x14ac:dyDescent="0.2">
      <c r="A23" s="582"/>
      <c r="B23" s="16" t="s">
        <v>34</v>
      </c>
      <c r="C23" s="17"/>
      <c r="D23" s="18"/>
      <c r="E23" s="19"/>
      <c r="F23" s="20"/>
      <c r="G23" s="21"/>
      <c r="H23" s="18"/>
      <c r="I23" s="19"/>
      <c r="J23" s="20"/>
      <c r="K23" s="21"/>
      <c r="L23" s="20"/>
      <c r="M23" s="21">
        <f>中信2!W36</f>
        <v>2220</v>
      </c>
      <c r="N23" s="20">
        <f>中信2!X36</f>
        <v>0</v>
      </c>
      <c r="O23" s="21"/>
      <c r="P23" s="18"/>
      <c r="Q23" s="22">
        <f t="shared" si="0"/>
        <v>2220</v>
      </c>
      <c r="R23" s="20">
        <f t="shared" si="1"/>
        <v>0</v>
      </c>
    </row>
    <row r="24" spans="1:18" ht="17.149999999999999" customHeight="1" x14ac:dyDescent="0.2">
      <c r="A24" s="582"/>
      <c r="B24" s="16" t="s">
        <v>35</v>
      </c>
      <c r="C24" s="17"/>
      <c r="D24" s="20">
        <f>中信・木曽!D13</f>
        <v>0</v>
      </c>
      <c r="E24" s="21"/>
      <c r="F24" s="20"/>
      <c r="G24" s="21"/>
      <c r="H24" s="18"/>
      <c r="I24" s="19">
        <f>中信・木曽!O13</f>
        <v>840</v>
      </c>
      <c r="J24" s="20">
        <f>中信・木曽!P13</f>
        <v>0</v>
      </c>
      <c r="K24" s="21">
        <f>中信・木曽!S13</f>
        <v>4950</v>
      </c>
      <c r="L24" s="20">
        <f>中信・木曽!T13</f>
        <v>0</v>
      </c>
      <c r="M24" s="21">
        <f>中信・木曽!W13</f>
        <v>140</v>
      </c>
      <c r="N24" s="20">
        <f>中信・木曽!X10</f>
        <v>0</v>
      </c>
      <c r="O24" s="21"/>
      <c r="P24" s="18"/>
      <c r="Q24" s="22">
        <f t="shared" si="0"/>
        <v>5930</v>
      </c>
      <c r="R24" s="20">
        <f t="shared" si="1"/>
        <v>0</v>
      </c>
    </row>
    <row r="25" spans="1:18" ht="17.149999999999999" customHeight="1" x14ac:dyDescent="0.2">
      <c r="A25" s="582"/>
      <c r="B25" s="16" t="s">
        <v>36</v>
      </c>
      <c r="C25" s="17">
        <f>中信・木曽!C20</f>
        <v>0</v>
      </c>
      <c r="D25" s="20">
        <f>中信・木曽!D20</f>
        <v>0</v>
      </c>
      <c r="E25" s="19"/>
      <c r="F25" s="20"/>
      <c r="G25" s="21"/>
      <c r="H25" s="18"/>
      <c r="I25" s="19"/>
      <c r="J25" s="20"/>
      <c r="K25" s="21">
        <f>中信・木曽!S20</f>
        <v>4780</v>
      </c>
      <c r="L25" s="20">
        <f>中信・木曽!T20</f>
        <v>0</v>
      </c>
      <c r="M25" s="19">
        <f>中信・木曽!W20</f>
        <v>2470</v>
      </c>
      <c r="N25" s="20">
        <f>中信・木曽!X20</f>
        <v>0</v>
      </c>
      <c r="O25" s="21"/>
      <c r="P25" s="18"/>
      <c r="Q25" s="22">
        <f t="shared" si="0"/>
        <v>7250</v>
      </c>
      <c r="R25" s="20">
        <f t="shared" si="1"/>
        <v>0</v>
      </c>
    </row>
    <row r="26" spans="1:18" ht="17.149999999999999" customHeight="1" x14ac:dyDescent="0.2">
      <c r="A26" s="583"/>
      <c r="B26" s="23" t="s">
        <v>37</v>
      </c>
      <c r="C26" s="24"/>
      <c r="D26" s="25"/>
      <c r="E26" s="26"/>
      <c r="F26" s="27"/>
      <c r="G26" s="28"/>
      <c r="H26" s="25"/>
      <c r="I26" s="26"/>
      <c r="J26" s="27"/>
      <c r="K26" s="28"/>
      <c r="L26" s="25"/>
      <c r="M26" s="26">
        <f>中信・木曽!W36</f>
        <v>8110</v>
      </c>
      <c r="N26" s="27">
        <f>中信・木曽!X36</f>
        <v>0</v>
      </c>
      <c r="O26" s="28"/>
      <c r="P26" s="25"/>
      <c r="Q26" s="29">
        <f t="shared" si="0"/>
        <v>8110</v>
      </c>
      <c r="R26" s="27">
        <f t="shared" si="1"/>
        <v>0</v>
      </c>
    </row>
    <row r="27" spans="1:18" ht="17.149999999999999" customHeight="1" x14ac:dyDescent="0.2">
      <c r="A27" s="584" t="s">
        <v>38</v>
      </c>
      <c r="B27" s="9" t="s">
        <v>39</v>
      </c>
      <c r="C27" s="10">
        <f>南信1!C13</f>
        <v>210</v>
      </c>
      <c r="D27" s="13" t="str">
        <f>IF(南信1!D13&gt;=1,南信1!D13," ")</f>
        <v xml:space="preserve"> </v>
      </c>
      <c r="E27" s="12"/>
      <c r="F27" s="13"/>
      <c r="G27" s="14">
        <f>南信1!G13</f>
        <v>430</v>
      </c>
      <c r="H27" s="13" t="str">
        <f>IF(南信1!H13&gt;=1,南信1!H13," ")</f>
        <v xml:space="preserve"> </v>
      </c>
      <c r="I27" s="12">
        <f>南信1!K13</f>
        <v>1100</v>
      </c>
      <c r="J27" s="13" t="str">
        <f>IF(南信1!L13&gt;=1,南信1!L13," ")</f>
        <v xml:space="preserve"> </v>
      </c>
      <c r="K27" s="14">
        <f>南信1!S10</f>
        <v>5500</v>
      </c>
      <c r="L27" s="13" t="str">
        <f>IF(南信1!T10&gt;=1,南信1!T10," ")</f>
        <v xml:space="preserve"> </v>
      </c>
      <c r="M27" s="12">
        <f>南信1!S11</f>
        <v>790</v>
      </c>
      <c r="N27" s="13" t="str">
        <f>IF(南信1!T11&gt;=1,南信1!T11," ")</f>
        <v xml:space="preserve"> </v>
      </c>
      <c r="O27" s="14">
        <f>南信1!W13</f>
        <v>2770</v>
      </c>
      <c r="P27" s="13" t="str">
        <f>IF(南信1!X13&gt;=1,南信1!X13," ")</f>
        <v xml:space="preserve"> </v>
      </c>
      <c r="Q27" s="15">
        <f t="shared" si="0"/>
        <v>10800</v>
      </c>
      <c r="R27" s="13">
        <f t="shared" si="1"/>
        <v>0</v>
      </c>
    </row>
    <row r="28" spans="1:18" ht="17.149999999999999" customHeight="1" x14ac:dyDescent="0.2">
      <c r="A28" s="582"/>
      <c r="B28" s="16" t="s">
        <v>40</v>
      </c>
      <c r="C28" s="17"/>
      <c r="D28" s="18" t="str">
        <f>IF(南信1!D20&gt;=1,南信1!D20," ")</f>
        <v xml:space="preserve"> </v>
      </c>
      <c r="E28" s="19"/>
      <c r="F28" s="20"/>
      <c r="G28" s="21"/>
      <c r="H28" s="18" t="str">
        <f>IF(南信1!H20&gt;=1,南信1!H20," ")</f>
        <v/>
      </c>
      <c r="I28" s="19">
        <f>南信1!K20</f>
        <v>940</v>
      </c>
      <c r="J28" s="20" t="str">
        <f>IF(南信1!L20&gt;=1,南信1!L20," ")</f>
        <v/>
      </c>
      <c r="K28" s="21">
        <f>南信1!S20</f>
        <v>5650</v>
      </c>
      <c r="L28" s="18" t="str">
        <f>IF(南信1!T20&gt;=1,南信1!T20," ")</f>
        <v/>
      </c>
      <c r="M28" s="19"/>
      <c r="N28" s="20"/>
      <c r="O28" s="21">
        <f>南信1!W20</f>
        <v>11620</v>
      </c>
      <c r="P28" s="18" t="str">
        <f>IF(南信1!X20&gt;=1,南信1!X20," ")</f>
        <v/>
      </c>
      <c r="Q28" s="22">
        <f t="shared" si="0"/>
        <v>18210</v>
      </c>
      <c r="R28" s="20">
        <f t="shared" si="1"/>
        <v>0</v>
      </c>
    </row>
    <row r="29" spans="1:18" ht="17.149999999999999" customHeight="1" x14ac:dyDescent="0.2">
      <c r="A29" s="582"/>
      <c r="B29" s="16" t="s">
        <v>41</v>
      </c>
      <c r="C29" s="17"/>
      <c r="D29" s="18"/>
      <c r="E29" s="19"/>
      <c r="F29" s="20"/>
      <c r="G29" s="21"/>
      <c r="H29" s="18"/>
      <c r="I29" s="19">
        <f>南信1!K26</f>
        <v>1000</v>
      </c>
      <c r="J29" s="20" t="str">
        <f>IF(南信1!L26&gt;=1,南信1!L26," ")</f>
        <v/>
      </c>
      <c r="K29" s="21">
        <f>南信1!S26</f>
        <v>5560</v>
      </c>
      <c r="L29" s="18" t="str">
        <f>IF(南信1!T26&gt;=1,南信1!T26," ")</f>
        <v/>
      </c>
      <c r="M29" s="19"/>
      <c r="N29" s="20"/>
      <c r="O29" s="21">
        <f>南信1!W26</f>
        <v>8560</v>
      </c>
      <c r="P29" s="18" t="str">
        <f>IF(南信1!X26&gt;=1,南信1!X26," ")</f>
        <v/>
      </c>
      <c r="Q29" s="22">
        <f t="shared" si="0"/>
        <v>15120</v>
      </c>
      <c r="R29" s="20">
        <f t="shared" si="1"/>
        <v>0</v>
      </c>
    </row>
    <row r="30" spans="1:18" ht="17.149999999999999" customHeight="1" x14ac:dyDescent="0.2">
      <c r="A30" s="582"/>
      <c r="B30" s="16" t="s">
        <v>42</v>
      </c>
      <c r="C30" s="17">
        <f>南信1!C40</f>
        <v>360</v>
      </c>
      <c r="D30" s="18" t="str">
        <f>南信1!D40</f>
        <v/>
      </c>
      <c r="E30" s="19"/>
      <c r="F30" s="20"/>
      <c r="G30" s="21"/>
      <c r="H30" s="18"/>
      <c r="I30" s="19">
        <f>南信1!K40</f>
        <v>650</v>
      </c>
      <c r="J30" s="20" t="str">
        <f>南信1!L40</f>
        <v/>
      </c>
      <c r="K30" s="21">
        <f>南信1!S40</f>
        <v>4600</v>
      </c>
      <c r="L30" s="18">
        <f>南信1!T40</f>
        <v>0</v>
      </c>
      <c r="M30" s="19">
        <f>南信1!W40</f>
        <v>6900</v>
      </c>
      <c r="N30" s="20">
        <f>南信1!X40</f>
        <v>0</v>
      </c>
      <c r="O30" s="21">
        <f>南信1!W32</f>
        <v>1750</v>
      </c>
      <c r="P30" s="18">
        <f>南信1!X32</f>
        <v>0</v>
      </c>
      <c r="Q30" s="22">
        <f t="shared" si="0"/>
        <v>14260</v>
      </c>
      <c r="R30" s="20">
        <f t="shared" si="1"/>
        <v>0</v>
      </c>
    </row>
    <row r="31" spans="1:18" ht="17.149999999999999" customHeight="1" x14ac:dyDescent="0.2">
      <c r="A31" s="582"/>
      <c r="B31" s="16" t="s">
        <v>43</v>
      </c>
      <c r="C31" s="17">
        <f>南信2!C17</f>
        <v>2670</v>
      </c>
      <c r="D31" s="18" t="str">
        <f>IF(南信2!D17&gt;=1,南信2!D17," ")</f>
        <v xml:space="preserve"> </v>
      </c>
      <c r="E31" s="19">
        <f>南信2!G17</f>
        <v>0</v>
      </c>
      <c r="F31" s="20" t="str">
        <f>IF(南信2!H17&gt;=1,南信2!H17," ")</f>
        <v xml:space="preserve"> </v>
      </c>
      <c r="G31" s="21"/>
      <c r="H31" s="18"/>
      <c r="I31" s="19">
        <f>南信2!O17</f>
        <v>960</v>
      </c>
      <c r="J31" s="20" t="str">
        <f>IF(南信2!P17&gt;=1,南信2!P17," ")</f>
        <v xml:space="preserve"> </v>
      </c>
      <c r="K31" s="21">
        <f>南信2!S17</f>
        <v>11270</v>
      </c>
      <c r="L31" s="18" t="str">
        <f>IF(南信2!T17&gt;=1,南信2!T17," ")</f>
        <v xml:space="preserve"> </v>
      </c>
      <c r="M31" s="19">
        <f>南信2!W17</f>
        <v>5600</v>
      </c>
      <c r="N31" s="20" t="str">
        <f>IF(南信2!X17&gt;=1,南信2!X17," ")</f>
        <v xml:space="preserve"> </v>
      </c>
      <c r="O31" s="21"/>
      <c r="P31" s="18"/>
      <c r="Q31" s="22">
        <f t="shared" si="0"/>
        <v>20500</v>
      </c>
      <c r="R31" s="20">
        <f t="shared" si="1"/>
        <v>0</v>
      </c>
    </row>
    <row r="32" spans="1:18" ht="17.149999999999999" customHeight="1" x14ac:dyDescent="0.2">
      <c r="A32" s="582"/>
      <c r="B32" s="16" t="s">
        <v>44</v>
      </c>
      <c r="C32" s="17">
        <f>南信2!C27</f>
        <v>3520</v>
      </c>
      <c r="D32" s="18" t="str">
        <f>IF(南信2!D27&gt;=1,南信2!D27," ")</f>
        <v xml:space="preserve"> </v>
      </c>
      <c r="E32" s="19"/>
      <c r="F32" s="20"/>
      <c r="G32" s="21">
        <f>南信2!K27</f>
        <v>0</v>
      </c>
      <c r="H32" s="18" t="str">
        <f>IF(南信2!L27&gt;=1,南信2!L27," ")</f>
        <v xml:space="preserve"> </v>
      </c>
      <c r="I32" s="19">
        <f>南信2!O27</f>
        <v>1300</v>
      </c>
      <c r="J32" s="20" t="str">
        <f>IF(南信2!P27&gt;=1,南信2!P27," ")</f>
        <v xml:space="preserve"> </v>
      </c>
      <c r="K32" s="21">
        <f>南信2!S27</f>
        <v>11310</v>
      </c>
      <c r="L32" s="18" t="str">
        <f>IF(南信2!T27&gt;=1,南信2!T27," ")</f>
        <v xml:space="preserve"> </v>
      </c>
      <c r="M32" s="19"/>
      <c r="N32" s="20"/>
      <c r="O32" s="21"/>
      <c r="P32" s="18"/>
      <c r="Q32" s="22">
        <f t="shared" si="0"/>
        <v>16130</v>
      </c>
      <c r="R32" s="20">
        <f t="shared" si="1"/>
        <v>0</v>
      </c>
    </row>
    <row r="33" spans="1:18" ht="17.149999999999999" customHeight="1" x14ac:dyDescent="0.2">
      <c r="A33" s="582"/>
      <c r="B33" s="16" t="s">
        <v>45</v>
      </c>
      <c r="C33" s="17">
        <f>南信2!C33</f>
        <v>1250</v>
      </c>
      <c r="D33" s="18" t="str">
        <f>IF(南信2!D33&gt;=1,南信2!D33," ")</f>
        <v xml:space="preserve"> </v>
      </c>
      <c r="E33" s="19"/>
      <c r="F33" s="20"/>
      <c r="G33" s="21"/>
      <c r="H33" s="18"/>
      <c r="I33" s="19">
        <f>南信2!O33</f>
        <v>840</v>
      </c>
      <c r="J33" s="20" t="str">
        <f>IF(南信2!P33&gt;=1,南信2!P33," ")</f>
        <v xml:space="preserve"> </v>
      </c>
      <c r="K33" s="21">
        <f>南信2!S33</f>
        <v>4700</v>
      </c>
      <c r="L33" s="18" t="str">
        <f>IF(南信2!T33&gt;=1,南信2!T33," ")</f>
        <v xml:space="preserve"> </v>
      </c>
      <c r="M33" s="19">
        <f>南信2!W33</f>
        <v>1370</v>
      </c>
      <c r="N33" s="20">
        <f>南信2!X33</f>
        <v>0</v>
      </c>
      <c r="O33" s="21"/>
      <c r="P33" s="18"/>
      <c r="Q33" s="22">
        <f t="shared" si="0"/>
        <v>8160</v>
      </c>
      <c r="R33" s="20">
        <f t="shared" si="1"/>
        <v>0</v>
      </c>
    </row>
    <row r="34" spans="1:18" ht="17.149999999999999" customHeight="1" x14ac:dyDescent="0.2">
      <c r="A34" s="582"/>
      <c r="B34" s="44" t="s">
        <v>46</v>
      </c>
      <c r="C34" s="17">
        <f>南信3!C18</f>
        <v>7440</v>
      </c>
      <c r="D34" s="18" t="str">
        <f>IF(南信3!D18&gt;=1,南信3!D18," ")</f>
        <v xml:space="preserve"> </v>
      </c>
      <c r="E34" s="19">
        <f>南信3!G18</f>
        <v>900</v>
      </c>
      <c r="F34" s="20">
        <f>南信3!H18</f>
        <v>0</v>
      </c>
      <c r="G34" s="21"/>
      <c r="H34" s="18" t="str">
        <f>IF(南信3!L18&gt;=1,南信3!L18," ")</f>
        <v xml:space="preserve"> </v>
      </c>
      <c r="I34" s="19">
        <f>南信3!O18</f>
        <v>790</v>
      </c>
      <c r="J34" s="20" t="str">
        <f>IF(南信3!P18&gt;=1,南信3!P18," ")</f>
        <v xml:space="preserve"> </v>
      </c>
      <c r="K34" s="21">
        <f>南信3!S18</f>
        <v>9220</v>
      </c>
      <c r="L34" s="18" t="str">
        <f>IF(南信3!T18&gt;=1,南信3!T18," ")</f>
        <v xml:space="preserve"> </v>
      </c>
      <c r="M34" s="19">
        <f>南信3!W18</f>
        <v>6700</v>
      </c>
      <c r="N34" s="20" t="str">
        <f>IF(南信3!X18&gt;=1,南信3!X18," ")</f>
        <v xml:space="preserve"> </v>
      </c>
      <c r="O34" s="21"/>
      <c r="P34" s="18"/>
      <c r="Q34" s="22">
        <f t="shared" si="0"/>
        <v>25050</v>
      </c>
      <c r="R34" s="20">
        <f t="shared" si="1"/>
        <v>0</v>
      </c>
    </row>
    <row r="35" spans="1:18" ht="17.149999999999999" customHeight="1" x14ac:dyDescent="0.2">
      <c r="A35" s="585"/>
      <c r="B35" s="45" t="s">
        <v>47</v>
      </c>
      <c r="C35" s="38">
        <f>南信3!C35</f>
        <v>2930</v>
      </c>
      <c r="D35" s="39" t="str">
        <f>IF(南信3!D35&gt;=1,南信3!D35," ")</f>
        <v xml:space="preserve"> </v>
      </c>
      <c r="E35" s="40"/>
      <c r="F35" s="41"/>
      <c r="G35" s="42"/>
      <c r="H35" s="39"/>
      <c r="I35" s="40"/>
      <c r="J35" s="41"/>
      <c r="K35" s="42">
        <f>南信3!S35</f>
        <v>4640</v>
      </c>
      <c r="L35" s="39" t="str">
        <f>IF(南信3!T35&gt;=1,南信3!T35," ")</f>
        <v xml:space="preserve"> </v>
      </c>
      <c r="M35" s="40">
        <f>南信3!W35</f>
        <v>6660</v>
      </c>
      <c r="N35" s="41" t="str">
        <f>IF(南信3!X35&gt;=1,南信3!X35," ")</f>
        <v xml:space="preserve"> </v>
      </c>
      <c r="O35" s="42"/>
      <c r="P35" s="39"/>
      <c r="Q35" s="43">
        <f t="shared" si="0"/>
        <v>14230</v>
      </c>
      <c r="R35" s="41">
        <f t="shared" si="1"/>
        <v>0</v>
      </c>
    </row>
    <row r="36" spans="1:18" ht="17.149999999999999" customHeight="1" x14ac:dyDescent="0.2">
      <c r="A36" s="574" t="s">
        <v>9</v>
      </c>
      <c r="B36" s="575"/>
      <c r="C36" s="46">
        <f>SUM(C4:C35)</f>
        <v>22030</v>
      </c>
      <c r="D36" s="47">
        <f>SUM(D4:D35)</f>
        <v>0</v>
      </c>
      <c r="E36" s="48">
        <f>SUM(E4:E35)</f>
        <v>900</v>
      </c>
      <c r="F36" s="49">
        <f>SUM(F4:F35)</f>
        <v>0</v>
      </c>
      <c r="G36" s="50">
        <f t="shared" ref="G36:O36" si="2">SUM(G4:G35)</f>
        <v>430</v>
      </c>
      <c r="H36" s="47">
        <f>SUM(H4:H35)</f>
        <v>0</v>
      </c>
      <c r="I36" s="48">
        <f t="shared" si="2"/>
        <v>44890</v>
      </c>
      <c r="J36" s="49">
        <f>SUM(J4:J35)</f>
        <v>0</v>
      </c>
      <c r="K36" s="50">
        <f t="shared" si="2"/>
        <v>337550</v>
      </c>
      <c r="L36" s="47">
        <f>SUM(L4:L35)</f>
        <v>0</v>
      </c>
      <c r="M36" s="48">
        <f t="shared" si="2"/>
        <v>93290</v>
      </c>
      <c r="N36" s="49">
        <f>SUM(N4:N35)</f>
        <v>0</v>
      </c>
      <c r="O36" s="50">
        <f t="shared" si="2"/>
        <v>24700</v>
      </c>
      <c r="P36" s="47">
        <f>SUM(P4:P35)</f>
        <v>0</v>
      </c>
      <c r="Q36" s="51">
        <f>SUM(Q4:Q35)</f>
        <v>523790</v>
      </c>
      <c r="R36" s="49">
        <f>SUM(R4:R35)</f>
        <v>0</v>
      </c>
    </row>
  </sheetData>
  <sheetProtection algorithmName="SHA-512" hashValue="VGfznjlmcfWp6rBtfKyJcBB6s5zBR/8+rdQ1u8PTvkPLBU6pCDHsw/4XQA/kN0vy2dTApQ+n42dZW5UB5tgl5w==" saltValue="WsLnYVswaOH1XgzGA+cEBg==" spinCount="100000" sheet="1" objects="1" scenarios="1" formatCells="0" formatColumns="0" formatRows="0" insertColumns="0" insertRows="0" insertHyperlinks="0" deleteColumns="0" deleteRows="0" sort="0" autoFilter="0" pivotTables="0"/>
  <mergeCells count="15">
    <mergeCell ref="A1:R1"/>
    <mergeCell ref="A2:B3"/>
    <mergeCell ref="C2:D2"/>
    <mergeCell ref="E2:F2"/>
    <mergeCell ref="G2:H2"/>
    <mergeCell ref="I2:J2"/>
    <mergeCell ref="K2:L2"/>
    <mergeCell ref="M2:N2"/>
    <mergeCell ref="O2:P2"/>
    <mergeCell ref="A36:B36"/>
    <mergeCell ref="Q2:R2"/>
    <mergeCell ref="A4:A12"/>
    <mergeCell ref="A13:A19"/>
    <mergeCell ref="A20:A26"/>
    <mergeCell ref="A27:A35"/>
  </mergeCells>
  <phoneticPr fontId="3"/>
  <pageMargins left="0.28999999999999998" right="0.19685039370078741" top="0.22" bottom="0.19685039370078741" header="0" footer="0"/>
  <pageSetup paperSize="9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46"/>
  <sheetViews>
    <sheetView showGridLines="0" showZeros="0" view="pageBreakPreview" zoomScale="81" zoomScaleNormal="50" zoomScaleSheetLayoutView="81" workbookViewId="0">
      <pane ySplit="9" topLeftCell="A10" activePane="bottomLeft" state="frozen"/>
      <selection activeCell="F20" sqref="F20"/>
      <selection pane="bottomLeft" activeCell="F20" sqref="F20"/>
    </sheetView>
  </sheetViews>
  <sheetFormatPr defaultColWidth="9" defaultRowHeight="13" x14ac:dyDescent="0.2"/>
  <cols>
    <col min="1" max="1" width="3.08984375" style="406" customWidth="1"/>
    <col min="2" max="2" width="11.7265625" style="406" customWidth="1"/>
    <col min="3" max="4" width="7.7265625" style="406" customWidth="1"/>
    <col min="5" max="5" width="3.08984375" style="406" customWidth="1"/>
    <col min="6" max="6" width="11.7265625" style="406" customWidth="1"/>
    <col min="7" max="8" width="7.7265625" style="406" customWidth="1"/>
    <col min="9" max="9" width="3.08984375" style="406" customWidth="1"/>
    <col min="10" max="10" width="11.7265625" style="406" customWidth="1"/>
    <col min="11" max="12" width="7.7265625" style="406" customWidth="1"/>
    <col min="13" max="13" width="3.08984375" style="406" customWidth="1"/>
    <col min="14" max="14" width="11.7265625" style="406" customWidth="1"/>
    <col min="15" max="16" width="7.7265625" style="406" customWidth="1"/>
    <col min="17" max="17" width="3.08984375" style="406" customWidth="1"/>
    <col min="18" max="18" width="11.7265625" style="406" customWidth="1"/>
    <col min="19" max="20" width="7.7265625" style="406" customWidth="1"/>
    <col min="21" max="21" width="3.08984375" style="406" customWidth="1"/>
    <col min="22" max="22" width="11.7265625" style="406" customWidth="1"/>
    <col min="23" max="24" width="7.7265625" style="406" customWidth="1"/>
    <col min="25" max="27" width="9" style="406"/>
    <col min="28" max="28" width="10.90625" style="406" customWidth="1"/>
    <col min="29" max="16384" width="9" style="406"/>
  </cols>
  <sheetData>
    <row r="1" spans="1:24" ht="15.75" customHeight="1" x14ac:dyDescent="0.2">
      <c r="A1" s="796" t="s">
        <v>304</v>
      </c>
      <c r="B1" s="797"/>
      <c r="C1" s="784"/>
      <c r="D1" s="798"/>
      <c r="E1" s="798"/>
      <c r="F1" s="798"/>
      <c r="G1" s="798"/>
      <c r="H1" s="806" t="s">
        <v>178</v>
      </c>
      <c r="I1" s="807"/>
      <c r="J1" s="788" t="s">
        <v>305</v>
      </c>
      <c r="K1" s="810"/>
      <c r="L1" s="811"/>
      <c r="M1" s="811"/>
      <c r="N1" s="811"/>
      <c r="O1" s="812"/>
      <c r="P1" s="788" t="s">
        <v>272</v>
      </c>
      <c r="Q1" s="784"/>
      <c r="R1" s="785"/>
      <c r="S1" s="788" t="s">
        <v>307</v>
      </c>
      <c r="T1" s="790"/>
      <c r="U1" s="791"/>
      <c r="V1" s="792"/>
    </row>
    <row r="2" spans="1:24" ht="15.75" customHeight="1" x14ac:dyDescent="0.2">
      <c r="A2" s="796"/>
      <c r="B2" s="797"/>
      <c r="C2" s="786"/>
      <c r="D2" s="799"/>
      <c r="E2" s="799"/>
      <c r="F2" s="799"/>
      <c r="G2" s="799"/>
      <c r="H2" s="808"/>
      <c r="I2" s="809"/>
      <c r="J2" s="789"/>
      <c r="K2" s="813"/>
      <c r="L2" s="814"/>
      <c r="M2" s="814"/>
      <c r="N2" s="814"/>
      <c r="O2" s="815"/>
      <c r="P2" s="789"/>
      <c r="Q2" s="786"/>
      <c r="R2" s="787"/>
      <c r="S2" s="789"/>
      <c r="T2" s="793"/>
      <c r="U2" s="794"/>
      <c r="V2" s="795"/>
    </row>
    <row r="3" spans="1:24" ht="15.75" customHeight="1" x14ac:dyDescent="0.2">
      <c r="A3" s="796" t="s">
        <v>308</v>
      </c>
      <c r="B3" s="797"/>
      <c r="C3" s="784"/>
      <c r="D3" s="798"/>
      <c r="E3" s="798"/>
      <c r="F3" s="798"/>
      <c r="G3" s="798"/>
      <c r="H3" s="407"/>
      <c r="I3" s="408"/>
      <c r="J3" s="788" t="s">
        <v>309</v>
      </c>
      <c r="K3" s="800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2"/>
      <c r="W3" s="770" t="s">
        <v>374</v>
      </c>
      <c r="X3" s="771"/>
    </row>
    <row r="4" spans="1:24" ht="15.75" customHeight="1" x14ac:dyDescent="0.2">
      <c r="A4" s="796"/>
      <c r="B4" s="797"/>
      <c r="C4" s="786"/>
      <c r="D4" s="799"/>
      <c r="E4" s="799"/>
      <c r="F4" s="799"/>
      <c r="G4" s="799"/>
      <c r="H4" s="409"/>
      <c r="I4" s="410"/>
      <c r="J4" s="789"/>
      <c r="K4" s="803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5"/>
      <c r="W4" s="770"/>
      <c r="X4" s="771"/>
    </row>
    <row r="6" spans="1:24" ht="17" thickBot="1" x14ac:dyDescent="0.25">
      <c r="A6" s="411" t="s">
        <v>375</v>
      </c>
      <c r="X6" s="412" t="str">
        <f>IF(SUM(X14,X21,X37)&gt;=1,SUM(X14,X21,X37),"")</f>
        <v/>
      </c>
    </row>
    <row r="7" spans="1:24" ht="17.25" customHeight="1" x14ac:dyDescent="0.2">
      <c r="A7" s="772" t="s">
        <v>312</v>
      </c>
      <c r="B7" s="773"/>
      <c r="C7" s="773"/>
      <c r="D7" s="774"/>
      <c r="E7" s="772"/>
      <c r="F7" s="773"/>
      <c r="G7" s="773"/>
      <c r="H7" s="774"/>
      <c r="I7" s="772"/>
      <c r="J7" s="773"/>
      <c r="K7" s="773"/>
      <c r="L7" s="774"/>
      <c r="M7" s="772" t="s">
        <v>314</v>
      </c>
      <c r="N7" s="773"/>
      <c r="O7" s="773"/>
      <c r="P7" s="774"/>
      <c r="Q7" s="778" t="s">
        <v>315</v>
      </c>
      <c r="R7" s="779"/>
      <c r="S7" s="779"/>
      <c r="T7" s="780"/>
      <c r="U7" s="772" t="s">
        <v>316</v>
      </c>
      <c r="V7" s="773"/>
      <c r="W7" s="773"/>
      <c r="X7" s="774"/>
    </row>
    <row r="8" spans="1:24" ht="17.25" customHeight="1" x14ac:dyDescent="0.2">
      <c r="A8" s="775"/>
      <c r="B8" s="776"/>
      <c r="C8" s="776"/>
      <c r="D8" s="777"/>
      <c r="E8" s="775"/>
      <c r="F8" s="776"/>
      <c r="G8" s="776"/>
      <c r="H8" s="777"/>
      <c r="I8" s="775"/>
      <c r="J8" s="776"/>
      <c r="K8" s="776"/>
      <c r="L8" s="777"/>
      <c r="M8" s="775"/>
      <c r="N8" s="776"/>
      <c r="O8" s="776"/>
      <c r="P8" s="777"/>
      <c r="Q8" s="781"/>
      <c r="R8" s="782"/>
      <c r="S8" s="782"/>
      <c r="T8" s="783"/>
      <c r="U8" s="775"/>
      <c r="V8" s="776"/>
      <c r="W8" s="776"/>
      <c r="X8" s="777"/>
    </row>
    <row r="9" spans="1:24" ht="18" customHeight="1" x14ac:dyDescent="0.2">
      <c r="A9" s="469"/>
      <c r="B9" s="470" t="s">
        <v>317</v>
      </c>
      <c r="C9" s="470" t="s">
        <v>63</v>
      </c>
      <c r="D9" s="471" t="s">
        <v>64</v>
      </c>
      <c r="E9" s="469"/>
      <c r="F9" s="470" t="s">
        <v>317</v>
      </c>
      <c r="G9" s="470" t="s">
        <v>63</v>
      </c>
      <c r="H9" s="471" t="s">
        <v>64</v>
      </c>
      <c r="I9" s="469"/>
      <c r="J9" s="470" t="s">
        <v>317</v>
      </c>
      <c r="K9" s="470" t="s">
        <v>63</v>
      </c>
      <c r="L9" s="471" t="s">
        <v>64</v>
      </c>
      <c r="M9" s="469"/>
      <c r="N9" s="470" t="s">
        <v>317</v>
      </c>
      <c r="O9" s="470" t="s">
        <v>63</v>
      </c>
      <c r="P9" s="471" t="s">
        <v>64</v>
      </c>
      <c r="Q9" s="469"/>
      <c r="R9" s="472" t="s">
        <v>317</v>
      </c>
      <c r="S9" s="472" t="s">
        <v>63</v>
      </c>
      <c r="T9" s="471" t="s">
        <v>64</v>
      </c>
      <c r="U9" s="469"/>
      <c r="V9" s="472" t="s">
        <v>317</v>
      </c>
      <c r="W9" s="472" t="s">
        <v>63</v>
      </c>
      <c r="X9" s="471" t="s">
        <v>64</v>
      </c>
    </row>
    <row r="10" spans="1:24" ht="18" customHeight="1" x14ac:dyDescent="0.2">
      <c r="A10" s="418"/>
      <c r="B10" s="426"/>
      <c r="C10" s="473"/>
      <c r="D10" s="421"/>
      <c r="E10" s="418"/>
      <c r="F10" s="424"/>
      <c r="G10" s="425"/>
      <c r="H10" s="450"/>
      <c r="I10" s="418"/>
      <c r="J10" s="424"/>
      <c r="K10" s="425"/>
      <c r="L10" s="450"/>
      <c r="M10" s="418"/>
      <c r="N10" s="419" t="s">
        <v>376</v>
      </c>
      <c r="O10" s="451">
        <v>840</v>
      </c>
      <c r="P10" s="421"/>
      <c r="Q10" s="423"/>
      <c r="R10" s="419" t="s">
        <v>325</v>
      </c>
      <c r="S10" s="451">
        <v>1970</v>
      </c>
      <c r="T10" s="429"/>
      <c r="U10" s="423"/>
      <c r="V10" s="419" t="s">
        <v>380</v>
      </c>
      <c r="W10" s="451">
        <v>140</v>
      </c>
      <c r="X10" s="429"/>
    </row>
    <row r="11" spans="1:24" ht="18" customHeight="1" x14ac:dyDescent="0.2">
      <c r="A11" s="418"/>
      <c r="B11" s="426"/>
      <c r="C11" s="473"/>
      <c r="D11" s="421"/>
      <c r="E11" s="418"/>
      <c r="F11" s="424"/>
      <c r="G11" s="425"/>
      <c r="H11" s="450"/>
      <c r="I11" s="418"/>
      <c r="J11" s="424"/>
      <c r="K11" s="425"/>
      <c r="L11" s="450"/>
      <c r="M11" s="418"/>
      <c r="N11" s="419"/>
      <c r="O11" s="448"/>
      <c r="P11" s="421"/>
      <c r="Q11" s="423"/>
      <c r="R11" s="419" t="s">
        <v>324</v>
      </c>
      <c r="S11" s="451">
        <v>1740</v>
      </c>
      <c r="T11" s="429"/>
      <c r="U11" s="418"/>
      <c r="V11" s="430"/>
      <c r="W11" s="431"/>
      <c r="X11" s="450"/>
    </row>
    <row r="12" spans="1:24" ht="18" customHeight="1" x14ac:dyDescent="0.2">
      <c r="A12" s="418"/>
      <c r="B12" s="424"/>
      <c r="C12" s="425"/>
      <c r="D12" s="421"/>
      <c r="E12" s="418"/>
      <c r="F12" s="424"/>
      <c r="G12" s="425"/>
      <c r="H12" s="450"/>
      <c r="I12" s="418"/>
      <c r="J12" s="424"/>
      <c r="K12" s="425"/>
      <c r="L12" s="450"/>
      <c r="M12" s="418"/>
      <c r="N12" s="424"/>
      <c r="O12" s="425"/>
      <c r="P12" s="421"/>
      <c r="Q12" s="423"/>
      <c r="R12" s="419" t="s">
        <v>377</v>
      </c>
      <c r="S12" s="451">
        <v>1240</v>
      </c>
      <c r="T12" s="429"/>
      <c r="U12" s="418"/>
      <c r="V12" s="424"/>
      <c r="W12" s="425"/>
      <c r="X12" s="450"/>
    </row>
    <row r="13" spans="1:24" ht="18" customHeight="1" thickBot="1" x14ac:dyDescent="0.25">
      <c r="A13" s="764" t="s">
        <v>348</v>
      </c>
      <c r="B13" s="765"/>
      <c r="C13" s="432">
        <f>SUM(C10:C12)</f>
        <v>0</v>
      </c>
      <c r="D13" s="433">
        <f>SUM(D10:D12)</f>
        <v>0</v>
      </c>
      <c r="E13" s="764" t="s">
        <v>348</v>
      </c>
      <c r="F13" s="765"/>
      <c r="G13" s="456">
        <f>SUM(G10:G12)</f>
        <v>0</v>
      </c>
      <c r="H13" s="457"/>
      <c r="I13" s="764" t="s">
        <v>348</v>
      </c>
      <c r="J13" s="765"/>
      <c r="K13" s="456">
        <f>SUM(K10:K12)</f>
        <v>0</v>
      </c>
      <c r="L13" s="457"/>
      <c r="M13" s="764" t="s">
        <v>348</v>
      </c>
      <c r="N13" s="765"/>
      <c r="O13" s="432">
        <f>SUM(O10:O12)</f>
        <v>840</v>
      </c>
      <c r="P13" s="433">
        <f>SUM(P10:P12)</f>
        <v>0</v>
      </c>
      <c r="Q13" s="764" t="s">
        <v>348</v>
      </c>
      <c r="R13" s="769"/>
      <c r="S13" s="466">
        <f>SUM(S10:S12)</f>
        <v>4950</v>
      </c>
      <c r="T13" s="433">
        <f>SUM(T10:T12)</f>
        <v>0</v>
      </c>
      <c r="U13" s="764" t="s">
        <v>348</v>
      </c>
      <c r="V13" s="765"/>
      <c r="W13" s="435">
        <f>SUM(W10:W12)</f>
        <v>140</v>
      </c>
      <c r="X13" s="504">
        <f>SUM(X10:X12)</f>
        <v>0</v>
      </c>
    </row>
    <row r="14" spans="1:24" ht="18.75" customHeight="1" thickBot="1" x14ac:dyDescent="0.25">
      <c r="U14" s="764" t="s">
        <v>349</v>
      </c>
      <c r="V14" s="765"/>
      <c r="W14" s="432">
        <f>SUM(C13,G13,K13,O13,S13,W13)</f>
        <v>5930</v>
      </c>
      <c r="X14" s="433">
        <f>SUM(D13,H13,L13,P13,T13,X13)</f>
        <v>0</v>
      </c>
    </row>
    <row r="15" spans="1:24" ht="17" thickBot="1" x14ac:dyDescent="0.25">
      <c r="A15" s="411" t="s">
        <v>378</v>
      </c>
    </row>
    <row r="16" spans="1:24" ht="18" customHeight="1" x14ac:dyDescent="0.2">
      <c r="A16" s="458"/>
      <c r="B16" s="459" t="s">
        <v>317</v>
      </c>
      <c r="C16" s="459" t="s">
        <v>63</v>
      </c>
      <c r="D16" s="460" t="s">
        <v>64</v>
      </c>
      <c r="E16" s="458"/>
      <c r="F16" s="459" t="s">
        <v>317</v>
      </c>
      <c r="G16" s="459" t="s">
        <v>63</v>
      </c>
      <c r="H16" s="460" t="s">
        <v>64</v>
      </c>
      <c r="I16" s="458"/>
      <c r="J16" s="459" t="s">
        <v>317</v>
      </c>
      <c r="K16" s="459" t="s">
        <v>63</v>
      </c>
      <c r="L16" s="460" t="s">
        <v>64</v>
      </c>
      <c r="M16" s="458"/>
      <c r="N16" s="459" t="s">
        <v>317</v>
      </c>
      <c r="O16" s="459" t="s">
        <v>63</v>
      </c>
      <c r="P16" s="460" t="s">
        <v>64</v>
      </c>
      <c r="Q16" s="458"/>
      <c r="R16" s="461" t="s">
        <v>317</v>
      </c>
      <c r="S16" s="461" t="s">
        <v>63</v>
      </c>
      <c r="T16" s="460" t="s">
        <v>64</v>
      </c>
      <c r="U16" s="458"/>
      <c r="V16" s="461" t="s">
        <v>317</v>
      </c>
      <c r="W16" s="461" t="s">
        <v>63</v>
      </c>
      <c r="X16" s="460" t="s">
        <v>64</v>
      </c>
    </row>
    <row r="17" spans="1:24" ht="18" customHeight="1" x14ac:dyDescent="0.2">
      <c r="A17" s="418"/>
      <c r="B17" s="419"/>
      <c r="C17" s="448"/>
      <c r="D17" s="421"/>
      <c r="E17" s="418"/>
      <c r="F17" s="424"/>
      <c r="G17" s="425"/>
      <c r="H17" s="450"/>
      <c r="I17" s="418"/>
      <c r="J17" s="424"/>
      <c r="K17" s="425"/>
      <c r="L17" s="450"/>
      <c r="M17" s="418"/>
      <c r="N17" s="424"/>
      <c r="O17" s="425"/>
      <c r="P17" s="450"/>
      <c r="Q17" s="423"/>
      <c r="R17" s="419" t="s">
        <v>379</v>
      </c>
      <c r="S17" s="451">
        <v>4780</v>
      </c>
      <c r="T17" s="429"/>
      <c r="U17" s="423"/>
      <c r="V17" s="419" t="s">
        <v>381</v>
      </c>
      <c r="W17" s="451">
        <v>2000</v>
      </c>
      <c r="X17" s="429"/>
    </row>
    <row r="18" spans="1:24" ht="18" customHeight="1" x14ac:dyDescent="0.2">
      <c r="A18" s="418"/>
      <c r="B18" s="419"/>
      <c r="C18" s="420"/>
      <c r="D18" s="421"/>
      <c r="E18" s="418"/>
      <c r="F18" s="424"/>
      <c r="G18" s="425"/>
      <c r="H18" s="450"/>
      <c r="I18" s="418"/>
      <c r="J18" s="424"/>
      <c r="K18" s="425"/>
      <c r="L18" s="450"/>
      <c r="M18" s="418"/>
      <c r="N18" s="424"/>
      <c r="O18" s="425"/>
      <c r="P18" s="450"/>
      <c r="Q18" s="418"/>
      <c r="R18" s="430"/>
      <c r="S18" s="431"/>
      <c r="T18" s="421"/>
      <c r="U18" s="423"/>
      <c r="V18" s="419" t="s">
        <v>382</v>
      </c>
      <c r="W18" s="451">
        <v>470</v>
      </c>
      <c r="X18" s="429"/>
    </row>
    <row r="19" spans="1:24" ht="18" customHeight="1" x14ac:dyDescent="0.2">
      <c r="A19" s="418"/>
      <c r="B19" s="424"/>
      <c r="C19" s="425"/>
      <c r="D19" s="421"/>
      <c r="E19" s="418"/>
      <c r="F19" s="424"/>
      <c r="G19" s="425"/>
      <c r="H19" s="450"/>
      <c r="I19" s="418"/>
      <c r="J19" s="424"/>
      <c r="K19" s="425"/>
      <c r="L19" s="450"/>
      <c r="M19" s="418"/>
      <c r="N19" s="424"/>
      <c r="O19" s="425"/>
      <c r="P19" s="450"/>
      <c r="Q19" s="418"/>
      <c r="R19" s="424"/>
      <c r="S19" s="425"/>
      <c r="T19" s="421"/>
      <c r="U19" s="418"/>
      <c r="V19" s="454"/>
      <c r="W19" s="505"/>
      <c r="X19" s="421"/>
    </row>
    <row r="20" spans="1:24" ht="18" customHeight="1" thickBot="1" x14ac:dyDescent="0.25">
      <c r="A20" s="764" t="s">
        <v>348</v>
      </c>
      <c r="B20" s="765"/>
      <c r="C20" s="432">
        <f>SUM(C17:C19)</f>
        <v>0</v>
      </c>
      <c r="D20" s="433">
        <f>SUM(D17:D19)</f>
        <v>0</v>
      </c>
      <c r="E20" s="764" t="s">
        <v>348</v>
      </c>
      <c r="F20" s="765"/>
      <c r="G20" s="456">
        <f>SUM(G17:G19)</f>
        <v>0</v>
      </c>
      <c r="H20" s="457"/>
      <c r="I20" s="764" t="s">
        <v>348</v>
      </c>
      <c r="J20" s="765"/>
      <c r="K20" s="456">
        <f>SUM(K17:K19)</f>
        <v>0</v>
      </c>
      <c r="L20" s="457"/>
      <c r="M20" s="764" t="s">
        <v>348</v>
      </c>
      <c r="N20" s="765"/>
      <c r="O20" s="456">
        <f>SUM(O17:O19)</f>
        <v>0</v>
      </c>
      <c r="P20" s="457"/>
      <c r="Q20" s="764" t="s">
        <v>348</v>
      </c>
      <c r="R20" s="765"/>
      <c r="S20" s="432">
        <f>SUM(S17:S19)</f>
        <v>4780</v>
      </c>
      <c r="T20" s="433">
        <f>SUM(T17:T19)</f>
        <v>0</v>
      </c>
      <c r="U20" s="764" t="s">
        <v>348</v>
      </c>
      <c r="V20" s="765"/>
      <c r="W20" s="432">
        <f>SUM(W17:W19)</f>
        <v>2470</v>
      </c>
      <c r="X20" s="433">
        <f>SUM(X17:X19)</f>
        <v>0</v>
      </c>
    </row>
    <row r="21" spans="1:24" ht="18.75" customHeight="1" thickBot="1" x14ac:dyDescent="0.25">
      <c r="U21" s="764" t="s">
        <v>349</v>
      </c>
      <c r="V21" s="765"/>
      <c r="W21" s="432">
        <f>SUM(C20,G20,K20,O20,S20,W20)</f>
        <v>7250</v>
      </c>
      <c r="X21" s="433">
        <f>SUM(D20,H20,L20,P20,T20,X20)</f>
        <v>0</v>
      </c>
    </row>
    <row r="22" spans="1:24" ht="17" thickBot="1" x14ac:dyDescent="0.25">
      <c r="A22" s="411" t="s">
        <v>383</v>
      </c>
      <c r="X22" s="474"/>
    </row>
    <row r="23" spans="1:24" ht="18" customHeight="1" x14ac:dyDescent="0.2">
      <c r="A23" s="458"/>
      <c r="B23" s="459" t="s">
        <v>317</v>
      </c>
      <c r="C23" s="459" t="s">
        <v>63</v>
      </c>
      <c r="D23" s="460" t="s">
        <v>64</v>
      </c>
      <c r="E23" s="458"/>
      <c r="F23" s="459" t="s">
        <v>317</v>
      </c>
      <c r="G23" s="459" t="s">
        <v>63</v>
      </c>
      <c r="H23" s="460" t="s">
        <v>64</v>
      </c>
      <c r="I23" s="458"/>
      <c r="J23" s="459" t="s">
        <v>317</v>
      </c>
      <c r="K23" s="459" t="s">
        <v>63</v>
      </c>
      <c r="L23" s="460" t="s">
        <v>64</v>
      </c>
      <c r="M23" s="458"/>
      <c r="N23" s="459" t="s">
        <v>317</v>
      </c>
      <c r="O23" s="459" t="s">
        <v>63</v>
      </c>
      <c r="P23" s="460" t="s">
        <v>64</v>
      </c>
      <c r="Q23" s="458"/>
      <c r="R23" s="459" t="s">
        <v>317</v>
      </c>
      <c r="S23" s="459" t="s">
        <v>63</v>
      </c>
      <c r="T23" s="460" t="s">
        <v>64</v>
      </c>
      <c r="U23" s="458"/>
      <c r="V23" s="461" t="s">
        <v>317</v>
      </c>
      <c r="W23" s="461" t="s">
        <v>63</v>
      </c>
      <c r="X23" s="460" t="s">
        <v>64</v>
      </c>
    </row>
    <row r="24" spans="1:24" ht="18" customHeight="1" x14ac:dyDescent="0.2">
      <c r="A24" s="418"/>
      <c r="B24" s="424"/>
      <c r="C24" s="425"/>
      <c r="D24" s="450"/>
      <c r="E24" s="418"/>
      <c r="F24" s="424"/>
      <c r="G24" s="425"/>
      <c r="H24" s="450"/>
      <c r="I24" s="418"/>
      <c r="J24" s="424"/>
      <c r="K24" s="425"/>
      <c r="L24" s="450"/>
      <c r="M24" s="418"/>
      <c r="N24" s="424"/>
      <c r="O24" s="425"/>
      <c r="P24" s="450"/>
      <c r="Q24" s="418"/>
      <c r="R24" s="424"/>
      <c r="S24" s="425"/>
      <c r="T24" s="450"/>
      <c r="U24" s="423"/>
      <c r="V24" s="419" t="s">
        <v>384</v>
      </c>
      <c r="W24" s="451">
        <v>690</v>
      </c>
      <c r="X24" s="429"/>
    </row>
    <row r="25" spans="1:24" ht="18" customHeight="1" x14ac:dyDescent="0.2">
      <c r="A25" s="418"/>
      <c r="B25" s="424"/>
      <c r="C25" s="425"/>
      <c r="D25" s="450"/>
      <c r="E25" s="418"/>
      <c r="F25" s="424"/>
      <c r="G25" s="425"/>
      <c r="H25" s="450"/>
      <c r="I25" s="418"/>
      <c r="J25" s="424"/>
      <c r="K25" s="425"/>
      <c r="L25" s="450"/>
      <c r="M25" s="418"/>
      <c r="N25" s="424"/>
      <c r="O25" s="425"/>
      <c r="P25" s="450"/>
      <c r="Q25" s="418"/>
      <c r="R25" s="424"/>
      <c r="S25" s="425"/>
      <c r="T25" s="450"/>
      <c r="U25" s="423"/>
      <c r="V25" s="419" t="s">
        <v>385</v>
      </c>
      <c r="W25" s="451">
        <v>750</v>
      </c>
      <c r="X25" s="429"/>
    </row>
    <row r="26" spans="1:24" ht="18" customHeight="1" x14ac:dyDescent="0.2">
      <c r="A26" s="418"/>
      <c r="B26" s="424"/>
      <c r="C26" s="425"/>
      <c r="D26" s="450"/>
      <c r="E26" s="418"/>
      <c r="F26" s="424"/>
      <c r="G26" s="425"/>
      <c r="H26" s="450"/>
      <c r="I26" s="418"/>
      <c r="J26" s="424"/>
      <c r="K26" s="425"/>
      <c r="L26" s="450"/>
      <c r="M26" s="418"/>
      <c r="N26" s="424"/>
      <c r="O26" s="425"/>
      <c r="P26" s="450"/>
      <c r="Q26" s="418"/>
      <c r="R26" s="424"/>
      <c r="S26" s="425"/>
      <c r="T26" s="450"/>
      <c r="U26" s="423"/>
      <c r="V26" s="419" t="s">
        <v>386</v>
      </c>
      <c r="W26" s="451">
        <v>590</v>
      </c>
      <c r="X26" s="429"/>
    </row>
    <row r="27" spans="1:24" ht="18" customHeight="1" x14ac:dyDescent="0.2">
      <c r="A27" s="418"/>
      <c r="B27" s="424"/>
      <c r="C27" s="425"/>
      <c r="D27" s="450"/>
      <c r="E27" s="418"/>
      <c r="F27" s="424"/>
      <c r="G27" s="425"/>
      <c r="H27" s="450"/>
      <c r="I27" s="418"/>
      <c r="J27" s="424"/>
      <c r="K27" s="425"/>
      <c r="L27" s="450"/>
      <c r="M27" s="418"/>
      <c r="N27" s="424"/>
      <c r="O27" s="425"/>
      <c r="P27" s="450"/>
      <c r="Q27" s="418"/>
      <c r="R27" s="424"/>
      <c r="S27" s="425"/>
      <c r="T27" s="450"/>
      <c r="U27" s="423"/>
      <c r="V27" s="419" t="s">
        <v>387</v>
      </c>
      <c r="W27" s="451">
        <v>2430</v>
      </c>
      <c r="X27" s="429"/>
    </row>
    <row r="28" spans="1:24" ht="18" customHeight="1" x14ac:dyDescent="0.2">
      <c r="A28" s="418"/>
      <c r="B28" s="424"/>
      <c r="C28" s="425"/>
      <c r="D28" s="450"/>
      <c r="E28" s="418"/>
      <c r="F28" s="424"/>
      <c r="G28" s="425"/>
      <c r="H28" s="450"/>
      <c r="I28" s="418"/>
      <c r="J28" s="424"/>
      <c r="K28" s="425"/>
      <c r="L28" s="450"/>
      <c r="M28" s="418"/>
      <c r="N28" s="424"/>
      <c r="O28" s="425"/>
      <c r="P28" s="450"/>
      <c r="Q28" s="418"/>
      <c r="R28" s="424"/>
      <c r="S28" s="425"/>
      <c r="T28" s="450"/>
      <c r="U28" s="423"/>
      <c r="V28" s="419" t="s">
        <v>388</v>
      </c>
      <c r="W28" s="451">
        <v>400</v>
      </c>
      <c r="X28" s="429"/>
    </row>
    <row r="29" spans="1:24" ht="18" customHeight="1" x14ac:dyDescent="0.2">
      <c r="A29" s="418"/>
      <c r="B29" s="424"/>
      <c r="C29" s="425"/>
      <c r="D29" s="450"/>
      <c r="E29" s="418"/>
      <c r="F29" s="424"/>
      <c r="G29" s="425"/>
      <c r="H29" s="450"/>
      <c r="I29" s="418"/>
      <c r="J29" s="424"/>
      <c r="K29" s="425"/>
      <c r="L29" s="450"/>
      <c r="M29" s="418"/>
      <c r="N29" s="424"/>
      <c r="O29" s="425"/>
      <c r="P29" s="450"/>
      <c r="Q29" s="418"/>
      <c r="R29" s="424"/>
      <c r="S29" s="425"/>
      <c r="T29" s="450"/>
      <c r="U29" s="423"/>
      <c r="V29" s="419" t="s">
        <v>389</v>
      </c>
      <c r="W29" s="451">
        <v>840</v>
      </c>
      <c r="X29" s="429"/>
    </row>
    <row r="30" spans="1:24" ht="18" customHeight="1" x14ac:dyDescent="0.2">
      <c r="A30" s="418"/>
      <c r="B30" s="424"/>
      <c r="C30" s="425"/>
      <c r="D30" s="450"/>
      <c r="E30" s="418"/>
      <c r="F30" s="424"/>
      <c r="G30" s="425"/>
      <c r="H30" s="450"/>
      <c r="I30" s="418"/>
      <c r="J30" s="424"/>
      <c r="K30" s="425"/>
      <c r="L30" s="450"/>
      <c r="M30" s="418"/>
      <c r="N30" s="424"/>
      <c r="O30" s="425"/>
      <c r="P30" s="450"/>
      <c r="Q30" s="418"/>
      <c r="R30" s="424"/>
      <c r="S30" s="425"/>
      <c r="T30" s="450"/>
      <c r="U30" s="423"/>
      <c r="V30" s="419" t="s">
        <v>390</v>
      </c>
      <c r="W30" s="451">
        <v>580</v>
      </c>
      <c r="X30" s="429"/>
    </row>
    <row r="31" spans="1:24" ht="18" customHeight="1" x14ac:dyDescent="0.2">
      <c r="A31" s="418"/>
      <c r="B31" s="424"/>
      <c r="C31" s="425"/>
      <c r="D31" s="450"/>
      <c r="E31" s="418"/>
      <c r="F31" s="424"/>
      <c r="G31" s="425"/>
      <c r="H31" s="450"/>
      <c r="I31" s="418"/>
      <c r="J31" s="424"/>
      <c r="K31" s="425"/>
      <c r="L31" s="450"/>
      <c r="M31" s="418"/>
      <c r="N31" s="424"/>
      <c r="O31" s="425"/>
      <c r="P31" s="450"/>
      <c r="Q31" s="418"/>
      <c r="R31" s="424"/>
      <c r="S31" s="425"/>
      <c r="T31" s="450"/>
      <c r="U31" s="423"/>
      <c r="V31" s="419" t="s">
        <v>391</v>
      </c>
      <c r="W31" s="451">
        <v>410</v>
      </c>
      <c r="X31" s="429"/>
    </row>
    <row r="32" spans="1:24" ht="18" customHeight="1" x14ac:dyDescent="0.2">
      <c r="A32" s="418"/>
      <c r="B32" s="424"/>
      <c r="C32" s="425"/>
      <c r="D32" s="450"/>
      <c r="E32" s="418"/>
      <c r="F32" s="424"/>
      <c r="G32" s="425"/>
      <c r="H32" s="450"/>
      <c r="I32" s="418"/>
      <c r="J32" s="424"/>
      <c r="K32" s="425"/>
      <c r="L32" s="450"/>
      <c r="M32" s="418"/>
      <c r="N32" s="424"/>
      <c r="O32" s="425"/>
      <c r="P32" s="450"/>
      <c r="Q32" s="418"/>
      <c r="R32" s="424"/>
      <c r="S32" s="425"/>
      <c r="T32" s="450"/>
      <c r="U32" s="423"/>
      <c r="V32" s="419" t="s">
        <v>392</v>
      </c>
      <c r="W32" s="451">
        <v>740</v>
      </c>
      <c r="X32" s="429"/>
    </row>
    <row r="33" spans="1:28" ht="18" customHeight="1" x14ac:dyDescent="0.2">
      <c r="A33" s="418"/>
      <c r="B33" s="424"/>
      <c r="C33" s="425"/>
      <c r="D33" s="450"/>
      <c r="E33" s="418"/>
      <c r="F33" s="424"/>
      <c r="G33" s="425"/>
      <c r="H33" s="450"/>
      <c r="I33" s="418"/>
      <c r="J33" s="424"/>
      <c r="K33" s="425"/>
      <c r="L33" s="450"/>
      <c r="M33" s="418"/>
      <c r="N33" s="424"/>
      <c r="O33" s="425"/>
      <c r="P33" s="450"/>
      <c r="Q33" s="418"/>
      <c r="R33" s="424"/>
      <c r="S33" s="425"/>
      <c r="T33" s="450"/>
      <c r="U33" s="423"/>
      <c r="V33" s="419" t="s">
        <v>393</v>
      </c>
      <c r="W33" s="451">
        <v>480</v>
      </c>
      <c r="X33" s="429"/>
    </row>
    <row r="34" spans="1:28" ht="18" customHeight="1" x14ac:dyDescent="0.2">
      <c r="A34" s="418"/>
      <c r="B34" s="424"/>
      <c r="C34" s="425"/>
      <c r="D34" s="450"/>
      <c r="E34" s="418"/>
      <c r="F34" s="424"/>
      <c r="G34" s="425"/>
      <c r="H34" s="450"/>
      <c r="I34" s="418"/>
      <c r="J34" s="424"/>
      <c r="K34" s="425"/>
      <c r="L34" s="450"/>
      <c r="M34" s="418"/>
      <c r="N34" s="424"/>
      <c r="O34" s="425"/>
      <c r="P34" s="450"/>
      <c r="Q34" s="418"/>
      <c r="R34" s="424"/>
      <c r="S34" s="425"/>
      <c r="T34" s="450"/>
      <c r="U34" s="423"/>
      <c r="V34" s="419" t="s">
        <v>394</v>
      </c>
      <c r="W34" s="451">
        <v>200</v>
      </c>
      <c r="X34" s="429"/>
    </row>
    <row r="35" spans="1:28" ht="18" customHeight="1" x14ac:dyDescent="0.2">
      <c r="A35" s="418"/>
      <c r="B35" s="424"/>
      <c r="C35" s="425"/>
      <c r="D35" s="450"/>
      <c r="E35" s="418"/>
      <c r="F35" s="424"/>
      <c r="G35" s="425"/>
      <c r="H35" s="450"/>
      <c r="I35" s="418"/>
      <c r="J35" s="424"/>
      <c r="K35" s="425"/>
      <c r="L35" s="450"/>
      <c r="M35" s="418"/>
      <c r="N35" s="424"/>
      <c r="O35" s="425"/>
      <c r="P35" s="450"/>
      <c r="Q35" s="418"/>
      <c r="R35" s="424"/>
      <c r="S35" s="425"/>
      <c r="T35" s="450"/>
      <c r="U35" s="418"/>
      <c r="V35" s="503"/>
      <c r="W35" s="503"/>
      <c r="X35" s="475"/>
    </row>
    <row r="36" spans="1:28" ht="18" customHeight="1" thickBot="1" x14ac:dyDescent="0.25">
      <c r="A36" s="764" t="s">
        <v>348</v>
      </c>
      <c r="B36" s="765"/>
      <c r="C36" s="456">
        <f>SUM(C24:C35)</f>
        <v>0</v>
      </c>
      <c r="D36" s="457"/>
      <c r="E36" s="764" t="s">
        <v>348</v>
      </c>
      <c r="F36" s="765"/>
      <c r="G36" s="456">
        <f>SUM(G24:G35)</f>
        <v>0</v>
      </c>
      <c r="H36" s="457"/>
      <c r="I36" s="764" t="s">
        <v>348</v>
      </c>
      <c r="J36" s="765"/>
      <c r="K36" s="456">
        <f>SUM(K24:K35)</f>
        <v>0</v>
      </c>
      <c r="L36" s="457"/>
      <c r="M36" s="764" t="s">
        <v>348</v>
      </c>
      <c r="N36" s="765"/>
      <c r="O36" s="456">
        <f>SUM(O24:O35)</f>
        <v>0</v>
      </c>
      <c r="P36" s="457"/>
      <c r="Q36" s="764" t="s">
        <v>348</v>
      </c>
      <c r="R36" s="765"/>
      <c r="S36" s="456">
        <f>SUM(S24:S35)</f>
        <v>0</v>
      </c>
      <c r="T36" s="457"/>
      <c r="U36" s="764" t="s">
        <v>348</v>
      </c>
      <c r="V36" s="765"/>
      <c r="W36" s="432">
        <f>SUM(W24:W34)</f>
        <v>8110</v>
      </c>
      <c r="X36" s="433">
        <f>SUM(X24:X34)</f>
        <v>0</v>
      </c>
    </row>
    <row r="37" spans="1:28" ht="18.75" customHeight="1" thickBot="1" x14ac:dyDescent="0.25">
      <c r="A37" s="129" t="s">
        <v>494</v>
      </c>
      <c r="U37" s="762" t="s">
        <v>349</v>
      </c>
      <c r="V37" s="763"/>
      <c r="W37" s="432">
        <f>SUM(C36,G36,K36,O36,S36,W36)</f>
        <v>8110</v>
      </c>
      <c r="X37" s="433">
        <f>SUM(D36,H36,L36,P36,T36,X36)</f>
        <v>0</v>
      </c>
    </row>
    <row r="38" spans="1:28" ht="14" x14ac:dyDescent="0.2">
      <c r="U38" s="438"/>
      <c r="V38" s="438"/>
      <c r="W38" s="439"/>
      <c r="X38" s="440"/>
    </row>
    <row r="39" spans="1:28" ht="19" x14ac:dyDescent="0.2">
      <c r="B39" s="405" t="s">
        <v>114</v>
      </c>
      <c r="C39" s="406" t="s">
        <v>115</v>
      </c>
      <c r="L39" s="441" t="s">
        <v>350</v>
      </c>
      <c r="Q39" s="153"/>
      <c r="R39" s="153" t="s">
        <v>117</v>
      </c>
      <c r="X39" s="442"/>
    </row>
    <row r="40" spans="1:28" ht="16.5" x14ac:dyDescent="0.2">
      <c r="B40" s="444"/>
      <c r="Q40" s="153"/>
      <c r="R40" s="153" t="s">
        <v>118</v>
      </c>
      <c r="X40" s="443"/>
    </row>
    <row r="41" spans="1:28" ht="16.5" x14ac:dyDescent="0.2">
      <c r="Q41" s="153"/>
      <c r="R41" s="153" t="s">
        <v>119</v>
      </c>
    </row>
    <row r="44" spans="1:28" x14ac:dyDescent="0.2">
      <c r="Z44" s="445"/>
      <c r="AA44" s="445"/>
      <c r="AB44" s="445"/>
    </row>
    <row r="45" spans="1:28" x14ac:dyDescent="0.2">
      <c r="Z45" s="446"/>
      <c r="AA45" s="446"/>
      <c r="AB45" s="446"/>
    </row>
    <row r="46" spans="1:28" x14ac:dyDescent="0.2">
      <c r="Z46" s="446"/>
      <c r="AA46" s="446"/>
      <c r="AB46" s="446"/>
    </row>
  </sheetData>
  <sheetProtection algorithmName="SHA-512" hashValue="EN7Kg8ZyBHoDipVJvxmyMZ1dhhRtthe//Wt+NSrjyAQq+355KxlI+olgicbks8U4DuDF1UF7eJoraSqJxKmoWQ==" saltValue="4MefRH7BXkLUE2c6d9lYgw==" spinCount="100000" sheet="1" objects="1" scenarios="1" formatCells="0" formatColumns="0" formatRows="0" insertColumns="0" insertRows="0" insertHyperlinks="0" deleteColumns="0" deleteRows="0" sort="0" autoFilter="0" pivotTables="0"/>
  <mergeCells count="41">
    <mergeCell ref="Q1:R2"/>
    <mergeCell ref="S1:S2"/>
    <mergeCell ref="T1:V2"/>
    <mergeCell ref="A3:B4"/>
    <mergeCell ref="C3:G4"/>
    <mergeCell ref="J3:J4"/>
    <mergeCell ref="K3:V4"/>
    <mergeCell ref="A1:B2"/>
    <mergeCell ref="C1:G2"/>
    <mergeCell ref="H1:I2"/>
    <mergeCell ref="J1:J2"/>
    <mergeCell ref="K1:O2"/>
    <mergeCell ref="P1:P2"/>
    <mergeCell ref="U13:V13"/>
    <mergeCell ref="W3:X4"/>
    <mergeCell ref="A7:D8"/>
    <mergeCell ref="E7:H8"/>
    <mergeCell ref="I7:L8"/>
    <mergeCell ref="M7:P8"/>
    <mergeCell ref="Q7:T8"/>
    <mergeCell ref="U7:X8"/>
    <mergeCell ref="A13:B13"/>
    <mergeCell ref="E13:F13"/>
    <mergeCell ref="I13:J13"/>
    <mergeCell ref="M13:N13"/>
    <mergeCell ref="Q13:R13"/>
    <mergeCell ref="U14:V14"/>
    <mergeCell ref="A20:B20"/>
    <mergeCell ref="E20:F20"/>
    <mergeCell ref="I20:J20"/>
    <mergeCell ref="M20:N20"/>
    <mergeCell ref="Q20:R20"/>
    <mergeCell ref="U20:V20"/>
    <mergeCell ref="U37:V37"/>
    <mergeCell ref="U21:V21"/>
    <mergeCell ref="A36:B36"/>
    <mergeCell ref="E36:F36"/>
    <mergeCell ref="I36:J36"/>
    <mergeCell ref="M36:N36"/>
    <mergeCell ref="Q36:R36"/>
    <mergeCell ref="U36:V36"/>
  </mergeCells>
  <phoneticPr fontId="4"/>
  <conditionalFormatting sqref="D10:D11 P10:P11 T10:T12 T17 D17:D18 X17:X19 X24:X34">
    <cfRule type="cellIs" dxfId="17" priority="3" stopIfTrue="1" operator="lessThan">
      <formula>C10</formula>
    </cfRule>
    <cfRule type="cellIs" dxfId="16" priority="4" stopIfTrue="1" operator="greaterThan">
      <formula>C10</formula>
    </cfRule>
  </conditionalFormatting>
  <conditionalFormatting sqref="X10">
    <cfRule type="cellIs" dxfId="15" priority="1" stopIfTrue="1" operator="lessThan">
      <formula>W10</formula>
    </cfRule>
    <cfRule type="cellIs" dxfId="14" priority="2" stopIfTrue="1" operator="greaterThan">
      <formula>W10</formula>
    </cfRule>
  </conditionalFormatting>
  <printOptions horizontalCentered="1"/>
  <pageMargins left="0.39370078740157483" right="0.39370078740157483" top="0.47" bottom="0.39370078740157483" header="0.25" footer="0.51181102362204722"/>
  <pageSetup paperSize="9" scale="75" orientation="landscape" horizontalDpi="300" verticalDpi="300" r:id="rId1"/>
  <headerFooter alignWithMargins="0">
    <oddHeader>&amp;L&amp;14新聞折込広告部数明細表</oddHeader>
    <oddFooter>&amp;L&amp;14長野県　中信地区－３　木曽地区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45"/>
  <sheetViews>
    <sheetView showGridLines="0" showZeros="0" view="pageBreakPreview" zoomScale="80" zoomScaleNormal="100" zoomScaleSheetLayoutView="80" workbookViewId="0">
      <selection activeCell="F20" sqref="F20"/>
    </sheetView>
  </sheetViews>
  <sheetFormatPr defaultColWidth="9" defaultRowHeight="13" x14ac:dyDescent="0.2"/>
  <cols>
    <col min="1" max="1" width="3.26953125" style="406" customWidth="1"/>
    <col min="2" max="2" width="11.90625" style="406" customWidth="1"/>
    <col min="3" max="3" width="7.90625" style="406" customWidth="1"/>
    <col min="4" max="4" width="8.6328125" style="406" customWidth="1"/>
    <col min="5" max="5" width="3.26953125" style="406" customWidth="1"/>
    <col min="6" max="6" width="11.90625" style="406" customWidth="1"/>
    <col min="7" max="7" width="7.90625" style="406" customWidth="1"/>
    <col min="8" max="8" width="8.6328125" style="406" customWidth="1"/>
    <col min="9" max="9" width="3.26953125" style="406" customWidth="1"/>
    <col min="10" max="10" width="11.90625" style="406" customWidth="1"/>
    <col min="11" max="11" width="7.90625" style="406" customWidth="1"/>
    <col min="12" max="12" width="8.6328125" style="406" customWidth="1"/>
    <col min="13" max="13" width="3.26953125" style="406" customWidth="1"/>
    <col min="14" max="14" width="11.90625" style="406" customWidth="1"/>
    <col min="15" max="15" width="7.90625" style="406" customWidth="1"/>
    <col min="16" max="16" width="8.6328125" style="406" customWidth="1"/>
    <col min="17" max="17" width="3.26953125" style="406" customWidth="1"/>
    <col min="18" max="18" width="11.90625" style="406" customWidth="1"/>
    <col min="19" max="19" width="7.90625" style="406" customWidth="1"/>
    <col min="20" max="20" width="8.6328125" style="406" customWidth="1"/>
    <col min="21" max="21" width="3.26953125" style="406" customWidth="1"/>
    <col min="22" max="22" width="11.90625" style="406" customWidth="1"/>
    <col min="23" max="23" width="7.90625" style="406" customWidth="1"/>
    <col min="24" max="24" width="8.6328125" style="406" customWidth="1"/>
    <col min="25" max="25" width="3" style="406" customWidth="1"/>
    <col min="26" max="26" width="11.7265625" style="406" customWidth="1"/>
    <col min="27" max="28" width="7.6328125" style="406" customWidth="1"/>
    <col min="29" max="16384" width="9" style="406"/>
  </cols>
  <sheetData>
    <row r="1" spans="1:28" ht="15.75" customHeight="1" x14ac:dyDescent="0.2">
      <c r="A1" s="796" t="s">
        <v>304</v>
      </c>
      <c r="B1" s="797"/>
      <c r="C1" s="784"/>
      <c r="D1" s="798"/>
      <c r="E1" s="798"/>
      <c r="F1" s="798"/>
      <c r="G1" s="798"/>
      <c r="H1" s="806" t="s">
        <v>178</v>
      </c>
      <c r="I1" s="807"/>
      <c r="J1" s="788" t="s">
        <v>305</v>
      </c>
      <c r="K1" s="810"/>
      <c r="L1" s="811"/>
      <c r="M1" s="811"/>
      <c r="N1" s="811"/>
      <c r="O1" s="812"/>
      <c r="P1" s="788" t="s">
        <v>54</v>
      </c>
      <c r="Q1" s="784"/>
      <c r="R1" s="785"/>
      <c r="S1" s="788" t="s">
        <v>307</v>
      </c>
      <c r="T1" s="818"/>
      <c r="U1" s="819"/>
      <c r="V1" s="820"/>
    </row>
    <row r="2" spans="1:28" ht="15.75" customHeight="1" x14ac:dyDescent="0.2">
      <c r="A2" s="796"/>
      <c r="B2" s="797"/>
      <c r="C2" s="786"/>
      <c r="D2" s="799"/>
      <c r="E2" s="799"/>
      <c r="F2" s="799"/>
      <c r="G2" s="799"/>
      <c r="H2" s="808"/>
      <c r="I2" s="809"/>
      <c r="J2" s="789"/>
      <c r="K2" s="813"/>
      <c r="L2" s="814"/>
      <c r="M2" s="814"/>
      <c r="N2" s="814"/>
      <c r="O2" s="815"/>
      <c r="P2" s="789"/>
      <c r="Q2" s="786"/>
      <c r="R2" s="787"/>
      <c r="S2" s="789"/>
      <c r="T2" s="821"/>
      <c r="U2" s="822"/>
      <c r="V2" s="823"/>
    </row>
    <row r="3" spans="1:28" ht="15.75" customHeight="1" x14ac:dyDescent="0.2">
      <c r="A3" s="796" t="s">
        <v>308</v>
      </c>
      <c r="B3" s="797"/>
      <c r="C3" s="784"/>
      <c r="D3" s="798"/>
      <c r="E3" s="798"/>
      <c r="F3" s="798"/>
      <c r="G3" s="798"/>
      <c r="H3" s="407"/>
      <c r="I3" s="408"/>
      <c r="J3" s="788" t="s">
        <v>309</v>
      </c>
      <c r="K3" s="800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2"/>
      <c r="W3" s="771" t="s">
        <v>395</v>
      </c>
      <c r="X3" s="771"/>
      <c r="AA3" s="771"/>
      <c r="AB3" s="771"/>
    </row>
    <row r="4" spans="1:28" ht="15.75" customHeight="1" x14ac:dyDescent="0.2">
      <c r="A4" s="796"/>
      <c r="B4" s="797"/>
      <c r="C4" s="786"/>
      <c r="D4" s="799"/>
      <c r="E4" s="799"/>
      <c r="F4" s="799"/>
      <c r="G4" s="799"/>
      <c r="H4" s="409"/>
      <c r="I4" s="410"/>
      <c r="J4" s="789"/>
      <c r="K4" s="803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5"/>
      <c r="W4" s="771"/>
      <c r="X4" s="771"/>
      <c r="AA4" s="771"/>
      <c r="AB4" s="771"/>
    </row>
    <row r="6" spans="1:28" ht="17" thickBot="1" x14ac:dyDescent="0.25">
      <c r="A6" s="411" t="s">
        <v>396</v>
      </c>
      <c r="T6" s="412"/>
      <c r="W6" s="476"/>
      <c r="X6" s="412" t="str">
        <f>IF(SUM(X14,X21,X27,X41)&gt;=1,SUM(X14,X21,X27,X41),"")</f>
        <v/>
      </c>
    </row>
    <row r="7" spans="1:28" ht="17.25" customHeight="1" x14ac:dyDescent="0.2">
      <c r="A7" s="772" t="s">
        <v>312</v>
      </c>
      <c r="B7" s="773"/>
      <c r="C7" s="773"/>
      <c r="D7" s="774"/>
      <c r="E7" s="772" t="s">
        <v>397</v>
      </c>
      <c r="F7" s="773"/>
      <c r="G7" s="773"/>
      <c r="H7" s="774"/>
      <c r="I7" s="772" t="s">
        <v>314</v>
      </c>
      <c r="J7" s="773"/>
      <c r="K7" s="773"/>
      <c r="L7" s="774"/>
      <c r="M7" s="778"/>
      <c r="N7" s="779"/>
      <c r="O7" s="779"/>
      <c r="P7" s="780"/>
      <c r="Q7" s="778" t="s">
        <v>315</v>
      </c>
      <c r="R7" s="779"/>
      <c r="S7" s="779"/>
      <c r="T7" s="780"/>
      <c r="U7" s="778" t="s">
        <v>8</v>
      </c>
      <c r="V7" s="779"/>
      <c r="W7" s="779"/>
      <c r="X7" s="780"/>
    </row>
    <row r="8" spans="1:28" ht="17.25" customHeight="1" x14ac:dyDescent="0.2">
      <c r="A8" s="775"/>
      <c r="B8" s="776"/>
      <c r="C8" s="776"/>
      <c r="D8" s="777"/>
      <c r="E8" s="775"/>
      <c r="F8" s="776"/>
      <c r="G8" s="776"/>
      <c r="H8" s="777"/>
      <c r="I8" s="775"/>
      <c r="J8" s="776"/>
      <c r="K8" s="776"/>
      <c r="L8" s="777"/>
      <c r="M8" s="781"/>
      <c r="N8" s="782"/>
      <c r="O8" s="782"/>
      <c r="P8" s="783"/>
      <c r="Q8" s="781"/>
      <c r="R8" s="782"/>
      <c r="S8" s="782"/>
      <c r="T8" s="783"/>
      <c r="U8" s="781"/>
      <c r="V8" s="782"/>
      <c r="W8" s="782"/>
      <c r="X8" s="783"/>
    </row>
    <row r="9" spans="1:28" ht="17.25" customHeight="1" x14ac:dyDescent="0.2">
      <c r="A9" s="414"/>
      <c r="B9" s="417" t="s">
        <v>317</v>
      </c>
      <c r="C9" s="417" t="s">
        <v>63</v>
      </c>
      <c r="D9" s="416" t="s">
        <v>64</v>
      </c>
      <c r="E9" s="414"/>
      <c r="F9" s="417" t="s">
        <v>317</v>
      </c>
      <c r="G9" s="417" t="s">
        <v>63</v>
      </c>
      <c r="H9" s="416" t="s">
        <v>64</v>
      </c>
      <c r="I9" s="414"/>
      <c r="J9" s="417" t="s">
        <v>317</v>
      </c>
      <c r="K9" s="417" t="s">
        <v>63</v>
      </c>
      <c r="L9" s="416" t="s">
        <v>64</v>
      </c>
      <c r="M9" s="414"/>
      <c r="N9" s="417" t="s">
        <v>317</v>
      </c>
      <c r="O9" s="417" t="s">
        <v>63</v>
      </c>
      <c r="P9" s="416" t="s">
        <v>64</v>
      </c>
      <c r="Q9" s="414"/>
      <c r="R9" s="417" t="s">
        <v>317</v>
      </c>
      <c r="S9" s="417" t="s">
        <v>63</v>
      </c>
      <c r="T9" s="416" t="s">
        <v>64</v>
      </c>
      <c r="U9" s="414"/>
      <c r="V9" s="417" t="s">
        <v>317</v>
      </c>
      <c r="W9" s="417" t="s">
        <v>63</v>
      </c>
      <c r="X9" s="416" t="s">
        <v>64</v>
      </c>
    </row>
    <row r="10" spans="1:28" ht="17.25" customHeight="1" x14ac:dyDescent="0.2">
      <c r="A10" s="423"/>
      <c r="B10" s="419" t="s">
        <v>398</v>
      </c>
      <c r="C10" s="420">
        <v>210</v>
      </c>
      <c r="D10" s="536"/>
      <c r="E10" s="423"/>
      <c r="F10" s="419" t="s">
        <v>398</v>
      </c>
      <c r="G10" s="420">
        <v>430</v>
      </c>
      <c r="H10" s="536"/>
      <c r="I10" s="423"/>
      <c r="J10" s="419" t="s">
        <v>398</v>
      </c>
      <c r="K10" s="420">
        <v>1100</v>
      </c>
      <c r="L10" s="536"/>
      <c r="M10" s="423"/>
      <c r="N10" s="419"/>
      <c r="O10" s="448"/>
      <c r="P10" s="536"/>
      <c r="Q10" s="423"/>
      <c r="R10" s="419" t="s">
        <v>398</v>
      </c>
      <c r="S10" s="420">
        <v>5500</v>
      </c>
      <c r="T10" s="536"/>
      <c r="U10" s="423"/>
      <c r="V10" s="419" t="s">
        <v>398</v>
      </c>
      <c r="W10" s="420">
        <v>2770</v>
      </c>
      <c r="X10" s="536"/>
    </row>
    <row r="11" spans="1:28" ht="17.25" customHeight="1" x14ac:dyDescent="0.2">
      <c r="A11" s="418"/>
      <c r="B11" s="430"/>
      <c r="C11" s="431"/>
      <c r="D11" s="421"/>
      <c r="E11" s="418"/>
      <c r="F11" s="430"/>
      <c r="G11" s="431"/>
      <c r="H11" s="421"/>
      <c r="I11" s="418"/>
      <c r="J11" s="430"/>
      <c r="K11" s="431"/>
      <c r="L11" s="421"/>
      <c r="M11" s="418"/>
      <c r="N11" s="430"/>
      <c r="O11" s="431"/>
      <c r="P11" s="421"/>
      <c r="Q11" s="423"/>
      <c r="R11" s="419" t="s">
        <v>399</v>
      </c>
      <c r="S11" s="420">
        <v>790</v>
      </c>
      <c r="T11" s="536"/>
      <c r="U11" s="418"/>
      <c r="V11" s="430"/>
      <c r="W11" s="431"/>
      <c r="X11" s="421"/>
    </row>
    <row r="12" spans="1:28" ht="17.25" customHeight="1" x14ac:dyDescent="0.2">
      <c r="A12" s="418"/>
      <c r="B12" s="424"/>
      <c r="C12" s="425"/>
      <c r="D12" s="421"/>
      <c r="E12" s="418"/>
      <c r="F12" s="424"/>
      <c r="G12" s="425"/>
      <c r="H12" s="421"/>
      <c r="I12" s="418"/>
      <c r="J12" s="424"/>
      <c r="K12" s="425"/>
      <c r="L12" s="421"/>
      <c r="M12" s="418"/>
      <c r="N12" s="424"/>
      <c r="O12" s="425"/>
      <c r="P12" s="421"/>
      <c r="Q12" s="418"/>
      <c r="R12" s="430"/>
      <c r="S12" s="431"/>
      <c r="T12" s="421"/>
      <c r="U12" s="418"/>
      <c r="V12" s="424"/>
      <c r="W12" s="425"/>
      <c r="X12" s="421"/>
    </row>
    <row r="13" spans="1:28" ht="17.25" customHeight="1" thickBot="1" x14ac:dyDescent="0.25">
      <c r="A13" s="764" t="s">
        <v>348</v>
      </c>
      <c r="B13" s="765"/>
      <c r="C13" s="477">
        <f>SUM(C10:C12)</f>
        <v>210</v>
      </c>
      <c r="D13" s="433">
        <f>SUM(D10:D12)</f>
        <v>0</v>
      </c>
      <c r="E13" s="764" t="s">
        <v>348</v>
      </c>
      <c r="F13" s="765"/>
      <c r="G13" s="477">
        <f>SUM(G10:G12)</f>
        <v>430</v>
      </c>
      <c r="H13" s="433">
        <f>SUM(H10:H12)</f>
        <v>0</v>
      </c>
      <c r="I13" s="764" t="s">
        <v>348</v>
      </c>
      <c r="J13" s="765"/>
      <c r="K13" s="477">
        <f>SUM(K10:K12)</f>
        <v>1100</v>
      </c>
      <c r="L13" s="433">
        <f>SUM(L10:L12)</f>
        <v>0</v>
      </c>
      <c r="M13" s="764" t="s">
        <v>348</v>
      </c>
      <c r="N13" s="765"/>
      <c r="O13" s="477">
        <f>SUM(O10:O12)</f>
        <v>0</v>
      </c>
      <c r="P13" s="433">
        <f>SUM(P10:P12)</f>
        <v>0</v>
      </c>
      <c r="Q13" s="764" t="s">
        <v>348</v>
      </c>
      <c r="R13" s="765"/>
      <c r="S13" s="477">
        <f>SUM(S10:S12)</f>
        <v>6290</v>
      </c>
      <c r="T13" s="433">
        <f>SUM(T10:T12)</f>
        <v>0</v>
      </c>
      <c r="U13" s="764" t="s">
        <v>348</v>
      </c>
      <c r="V13" s="765"/>
      <c r="W13" s="477">
        <f>SUM(W10:W12)</f>
        <v>2770</v>
      </c>
      <c r="X13" s="433">
        <f>SUM(X10:X12)</f>
        <v>0</v>
      </c>
    </row>
    <row r="14" spans="1:28" ht="17.25" customHeight="1" thickBot="1" x14ac:dyDescent="0.25">
      <c r="U14" s="816" t="s">
        <v>349</v>
      </c>
      <c r="V14" s="817"/>
      <c r="W14" s="477">
        <f>SUM(C13,G13,K13,O13,S13,W13)</f>
        <v>10800</v>
      </c>
      <c r="X14" s="433">
        <f>SUM(D13,H13,L13,T13,X13,P13)</f>
        <v>0</v>
      </c>
    </row>
    <row r="15" spans="1:28" ht="17" thickBot="1" x14ac:dyDescent="0.25">
      <c r="A15" s="411" t="s">
        <v>400</v>
      </c>
    </row>
    <row r="16" spans="1:28" ht="17.25" customHeight="1" x14ac:dyDescent="0.2">
      <c r="A16" s="458"/>
      <c r="B16" s="459" t="s">
        <v>317</v>
      </c>
      <c r="C16" s="459" t="s">
        <v>63</v>
      </c>
      <c r="D16" s="460" t="s">
        <v>64</v>
      </c>
      <c r="E16" s="458"/>
      <c r="F16" s="459" t="s">
        <v>317</v>
      </c>
      <c r="G16" s="459" t="s">
        <v>63</v>
      </c>
      <c r="H16" s="460" t="s">
        <v>64</v>
      </c>
      <c r="I16" s="458"/>
      <c r="J16" s="461" t="s">
        <v>317</v>
      </c>
      <c r="K16" s="461" t="s">
        <v>63</v>
      </c>
      <c r="L16" s="460" t="s">
        <v>64</v>
      </c>
      <c r="M16" s="458"/>
      <c r="N16" s="459" t="s">
        <v>317</v>
      </c>
      <c r="O16" s="459" t="s">
        <v>63</v>
      </c>
      <c r="P16" s="460" t="s">
        <v>64</v>
      </c>
      <c r="Q16" s="458"/>
      <c r="R16" s="461" t="s">
        <v>317</v>
      </c>
      <c r="S16" s="461" t="s">
        <v>63</v>
      </c>
      <c r="T16" s="460" t="s">
        <v>64</v>
      </c>
      <c r="U16" s="458"/>
      <c r="V16" s="461" t="s">
        <v>317</v>
      </c>
      <c r="W16" s="461" t="s">
        <v>63</v>
      </c>
      <c r="X16" s="460" t="s">
        <v>64</v>
      </c>
    </row>
    <row r="17" spans="1:24" ht="17.25" customHeight="1" x14ac:dyDescent="0.2">
      <c r="A17" s="418"/>
      <c r="B17" s="463"/>
      <c r="C17" s="467"/>
      <c r="D17" s="450"/>
      <c r="E17" s="418"/>
      <c r="F17" s="419"/>
      <c r="G17" s="448"/>
      <c r="H17" s="478"/>
      <c r="I17" s="423"/>
      <c r="J17" s="419" t="s">
        <v>401</v>
      </c>
      <c r="K17" s="420">
        <v>940</v>
      </c>
      <c r="L17" s="536"/>
      <c r="M17" s="418"/>
      <c r="N17" s="424"/>
      <c r="O17" s="425"/>
      <c r="P17" s="450"/>
      <c r="Q17" s="423"/>
      <c r="R17" s="419" t="s">
        <v>401</v>
      </c>
      <c r="S17" s="420">
        <v>5650</v>
      </c>
      <c r="T17" s="536"/>
      <c r="U17" s="423"/>
      <c r="V17" s="419" t="s">
        <v>402</v>
      </c>
      <c r="W17" s="420">
        <v>6070</v>
      </c>
      <c r="X17" s="536"/>
    </row>
    <row r="18" spans="1:24" ht="17.25" customHeight="1" x14ac:dyDescent="0.2">
      <c r="A18" s="418"/>
      <c r="B18" s="463"/>
      <c r="C18" s="467"/>
      <c r="D18" s="450"/>
      <c r="E18" s="418"/>
      <c r="F18" s="424"/>
      <c r="G18" s="425"/>
      <c r="H18" s="421"/>
      <c r="I18" s="418"/>
      <c r="J18" s="430" t="s">
        <v>403</v>
      </c>
      <c r="K18" s="431"/>
      <c r="L18" s="421"/>
      <c r="M18" s="418"/>
      <c r="N18" s="424"/>
      <c r="O18" s="425"/>
      <c r="P18" s="450"/>
      <c r="Q18" s="418"/>
      <c r="R18" s="430"/>
      <c r="S18" s="431"/>
      <c r="T18" s="421"/>
      <c r="U18" s="423"/>
      <c r="V18" s="419" t="s">
        <v>404</v>
      </c>
      <c r="W18" s="420">
        <v>5550</v>
      </c>
      <c r="X18" s="536"/>
    </row>
    <row r="19" spans="1:24" ht="17.25" customHeight="1" x14ac:dyDescent="0.2">
      <c r="A19" s="418"/>
      <c r="B19" s="424"/>
      <c r="C19" s="425"/>
      <c r="D19" s="450"/>
      <c r="E19" s="418"/>
      <c r="F19" s="424"/>
      <c r="G19" s="425"/>
      <c r="H19" s="421"/>
      <c r="I19" s="418"/>
      <c r="J19" s="424"/>
      <c r="K19" s="425"/>
      <c r="L19" s="421"/>
      <c r="M19" s="418"/>
      <c r="N19" s="424"/>
      <c r="O19" s="425"/>
      <c r="P19" s="450"/>
      <c r="Q19" s="418"/>
      <c r="R19" s="424"/>
      <c r="S19" s="425"/>
      <c r="T19" s="421"/>
      <c r="U19" s="418"/>
      <c r="V19" s="430" t="s">
        <v>405</v>
      </c>
      <c r="W19" s="431"/>
      <c r="X19" s="421"/>
    </row>
    <row r="20" spans="1:24" ht="17.25" customHeight="1" thickBot="1" x14ac:dyDescent="0.25">
      <c r="A20" s="764" t="s">
        <v>348</v>
      </c>
      <c r="B20" s="765"/>
      <c r="C20" s="479"/>
      <c r="D20" s="457"/>
      <c r="E20" s="764" t="s">
        <v>348</v>
      </c>
      <c r="F20" s="765"/>
      <c r="G20" s="477" t="str">
        <f>IF(SUM(G17:G18)&gt;=1,SUM(G17:G18),"")</f>
        <v/>
      </c>
      <c r="H20" s="433" t="str">
        <f>IF(SUM(H17:H18)&gt;=1,SUM(H17:H18),"")</f>
        <v/>
      </c>
      <c r="I20" s="764" t="s">
        <v>348</v>
      </c>
      <c r="J20" s="765"/>
      <c r="K20" s="477">
        <f>IF(SUM(K17:K18)&gt;=1,SUM(K17:K18),"")</f>
        <v>940</v>
      </c>
      <c r="L20" s="433" t="str">
        <f>IF(SUM(L17:L18)&gt;=1,SUM(L17:L18),"")</f>
        <v/>
      </c>
      <c r="M20" s="764" t="s">
        <v>348</v>
      </c>
      <c r="N20" s="765"/>
      <c r="O20" s="479"/>
      <c r="P20" s="457"/>
      <c r="Q20" s="764" t="s">
        <v>348</v>
      </c>
      <c r="R20" s="765"/>
      <c r="S20" s="477">
        <f>IF(SUM(S17:S18)&gt;=1,SUM(S17:S18),"")</f>
        <v>5650</v>
      </c>
      <c r="T20" s="433" t="str">
        <f>IF(SUM(T17:T18)&gt;=1,SUM(T17:T18),"")</f>
        <v/>
      </c>
      <c r="U20" s="764" t="s">
        <v>348</v>
      </c>
      <c r="V20" s="765"/>
      <c r="W20" s="477">
        <f>IF(SUM(W17:W18)&gt;=1,SUM(W17:W18),"")</f>
        <v>11620</v>
      </c>
      <c r="X20" s="433" t="str">
        <f>IF(SUM(X17:X18)&gt;=1,SUM(X17:X18),"")</f>
        <v/>
      </c>
    </row>
    <row r="21" spans="1:24" ht="17.25" customHeight="1" thickBot="1" x14ac:dyDescent="0.25">
      <c r="U21" s="762" t="s">
        <v>349</v>
      </c>
      <c r="V21" s="763"/>
      <c r="W21" s="477">
        <f>SUM(C20,G20,K20,S20,W20,O20)</f>
        <v>18210</v>
      </c>
      <c r="X21" s="433">
        <f>SUM(D20,H20,L20,T20,X20,P20)</f>
        <v>0</v>
      </c>
    </row>
    <row r="22" spans="1:24" ht="17" thickBot="1" x14ac:dyDescent="0.25">
      <c r="A22" s="411" t="s">
        <v>406</v>
      </c>
    </row>
    <row r="23" spans="1:24" ht="17.25" customHeight="1" x14ac:dyDescent="0.2">
      <c r="A23" s="458"/>
      <c r="B23" s="459" t="s">
        <v>317</v>
      </c>
      <c r="C23" s="459" t="s">
        <v>63</v>
      </c>
      <c r="D23" s="460" t="s">
        <v>64</v>
      </c>
      <c r="E23" s="458"/>
      <c r="F23" s="459" t="s">
        <v>317</v>
      </c>
      <c r="G23" s="459" t="s">
        <v>63</v>
      </c>
      <c r="H23" s="460" t="s">
        <v>64</v>
      </c>
      <c r="I23" s="458"/>
      <c r="J23" s="461" t="s">
        <v>317</v>
      </c>
      <c r="K23" s="461" t="s">
        <v>63</v>
      </c>
      <c r="L23" s="460" t="s">
        <v>64</v>
      </c>
      <c r="M23" s="458"/>
      <c r="N23" s="459" t="s">
        <v>317</v>
      </c>
      <c r="O23" s="459" t="s">
        <v>63</v>
      </c>
      <c r="P23" s="460" t="s">
        <v>64</v>
      </c>
      <c r="Q23" s="458"/>
      <c r="R23" s="461" t="s">
        <v>317</v>
      </c>
      <c r="S23" s="461" t="s">
        <v>63</v>
      </c>
      <c r="T23" s="460" t="s">
        <v>64</v>
      </c>
      <c r="U23" s="458"/>
      <c r="V23" s="461" t="s">
        <v>317</v>
      </c>
      <c r="W23" s="461" t="s">
        <v>63</v>
      </c>
      <c r="X23" s="460" t="s">
        <v>64</v>
      </c>
    </row>
    <row r="24" spans="1:24" ht="17.25" customHeight="1" x14ac:dyDescent="0.2">
      <c r="A24" s="418"/>
      <c r="B24" s="424"/>
      <c r="C24" s="425"/>
      <c r="D24" s="450"/>
      <c r="E24" s="418"/>
      <c r="F24" s="424"/>
      <c r="G24" s="425"/>
      <c r="H24" s="450"/>
      <c r="I24" s="423"/>
      <c r="J24" s="419" t="s">
        <v>407</v>
      </c>
      <c r="K24" s="420">
        <v>1000</v>
      </c>
      <c r="L24" s="536"/>
      <c r="M24" s="418"/>
      <c r="N24" s="424"/>
      <c r="O24" s="425"/>
      <c r="P24" s="450"/>
      <c r="Q24" s="423"/>
      <c r="R24" s="419" t="s">
        <v>408</v>
      </c>
      <c r="S24" s="420">
        <v>5560</v>
      </c>
      <c r="T24" s="536"/>
      <c r="U24" s="423"/>
      <c r="V24" s="419" t="s">
        <v>409</v>
      </c>
      <c r="W24" s="420">
        <v>3050</v>
      </c>
      <c r="X24" s="536"/>
    </row>
    <row r="25" spans="1:24" ht="17.25" customHeight="1" x14ac:dyDescent="0.2">
      <c r="A25" s="418"/>
      <c r="B25" s="424"/>
      <c r="C25" s="425"/>
      <c r="D25" s="450"/>
      <c r="E25" s="418"/>
      <c r="F25" s="424"/>
      <c r="G25" s="425"/>
      <c r="H25" s="450"/>
      <c r="I25" s="418"/>
      <c r="J25" s="430"/>
      <c r="K25" s="431"/>
      <c r="L25" s="421"/>
      <c r="M25" s="418"/>
      <c r="N25" s="424"/>
      <c r="O25" s="425"/>
      <c r="P25" s="450"/>
      <c r="Q25" s="418"/>
      <c r="R25" s="430"/>
      <c r="S25" s="431"/>
      <c r="T25" s="421"/>
      <c r="U25" s="423"/>
      <c r="V25" s="419" t="s">
        <v>410</v>
      </c>
      <c r="W25" s="420">
        <v>5510</v>
      </c>
      <c r="X25" s="536"/>
    </row>
    <row r="26" spans="1:24" ht="17.25" customHeight="1" thickBot="1" x14ac:dyDescent="0.25">
      <c r="A26" s="764" t="s">
        <v>348</v>
      </c>
      <c r="B26" s="765"/>
      <c r="C26" s="479"/>
      <c r="D26" s="457"/>
      <c r="E26" s="764" t="s">
        <v>348</v>
      </c>
      <c r="F26" s="765"/>
      <c r="G26" s="479"/>
      <c r="H26" s="457"/>
      <c r="I26" s="764" t="s">
        <v>348</v>
      </c>
      <c r="J26" s="765"/>
      <c r="K26" s="477">
        <f>IF(SUM(K24:K25)&gt;=1,SUM(K24:K25),"")</f>
        <v>1000</v>
      </c>
      <c r="L26" s="433" t="str">
        <f>IF(SUM(L24:L25)&gt;=1,SUM(L24:L25),"")</f>
        <v/>
      </c>
      <c r="M26" s="764" t="s">
        <v>348</v>
      </c>
      <c r="N26" s="765"/>
      <c r="O26" s="479"/>
      <c r="P26" s="457"/>
      <c r="Q26" s="764" t="s">
        <v>348</v>
      </c>
      <c r="R26" s="765"/>
      <c r="S26" s="477">
        <f>IF(SUM(S24:S25)&gt;=1,SUM(S24:S25),"")</f>
        <v>5560</v>
      </c>
      <c r="T26" s="433" t="str">
        <f>IF(SUM(T24:T25)&gt;=1,SUM(T24:T25),"")</f>
        <v/>
      </c>
      <c r="U26" s="764" t="s">
        <v>348</v>
      </c>
      <c r="V26" s="769"/>
      <c r="W26" s="507">
        <f>IF(SUM(W24:W25)&gt;=1,SUM(W24:W25),"")</f>
        <v>8560</v>
      </c>
      <c r="X26" s="433" t="str">
        <f>IF(SUM(X24:X25)&gt;=1,SUM(X24:X25),"")</f>
        <v/>
      </c>
    </row>
    <row r="27" spans="1:24" ht="17.25" customHeight="1" thickBot="1" x14ac:dyDescent="0.25">
      <c r="U27" s="762" t="s">
        <v>349</v>
      </c>
      <c r="V27" s="763"/>
      <c r="W27" s="477">
        <f>SUM(C26,G26,K26,S26,W26,O26)</f>
        <v>15120</v>
      </c>
      <c r="X27" s="433">
        <f>SUM(D26,H26,L26,T26,X26,P26)</f>
        <v>0</v>
      </c>
    </row>
    <row r="28" spans="1:24" ht="17" thickBot="1" x14ac:dyDescent="0.25">
      <c r="A28" s="411" t="s">
        <v>411</v>
      </c>
    </row>
    <row r="29" spans="1:24" ht="17.25" customHeight="1" x14ac:dyDescent="0.2">
      <c r="A29" s="458"/>
      <c r="B29" s="461" t="s">
        <v>317</v>
      </c>
      <c r="C29" s="461" t="s">
        <v>63</v>
      </c>
      <c r="D29" s="460" t="s">
        <v>64</v>
      </c>
      <c r="E29" s="458"/>
      <c r="F29" s="459" t="s">
        <v>317</v>
      </c>
      <c r="G29" s="459" t="s">
        <v>63</v>
      </c>
      <c r="H29" s="460" t="s">
        <v>64</v>
      </c>
      <c r="I29" s="458"/>
      <c r="J29" s="461" t="s">
        <v>317</v>
      </c>
      <c r="K29" s="461" t="s">
        <v>63</v>
      </c>
      <c r="L29" s="460" t="s">
        <v>64</v>
      </c>
      <c r="M29" s="458"/>
      <c r="N29" s="459" t="s">
        <v>317</v>
      </c>
      <c r="O29" s="459" t="s">
        <v>63</v>
      </c>
      <c r="P29" s="460" t="s">
        <v>64</v>
      </c>
      <c r="Q29" s="480"/>
      <c r="R29" s="461" t="s">
        <v>317</v>
      </c>
      <c r="S29" s="461" t="s">
        <v>63</v>
      </c>
      <c r="T29" s="460" t="s">
        <v>64</v>
      </c>
      <c r="U29" s="458"/>
      <c r="V29" s="461" t="s">
        <v>317</v>
      </c>
      <c r="W29" s="461" t="s">
        <v>63</v>
      </c>
      <c r="X29" s="460" t="s">
        <v>64</v>
      </c>
    </row>
    <row r="30" spans="1:24" ht="17.25" customHeight="1" x14ac:dyDescent="0.2">
      <c r="A30" s="423"/>
      <c r="B30" s="419" t="s">
        <v>412</v>
      </c>
      <c r="C30" s="420">
        <v>360</v>
      </c>
      <c r="D30" s="536"/>
      <c r="E30" s="418"/>
      <c r="F30" s="419"/>
      <c r="G30" s="448"/>
      <c r="H30" s="478"/>
      <c r="I30" s="423"/>
      <c r="J30" s="419" t="s">
        <v>412</v>
      </c>
      <c r="K30" s="420">
        <v>650</v>
      </c>
      <c r="L30" s="536"/>
      <c r="M30" s="418"/>
      <c r="N30" s="424"/>
      <c r="O30" s="425"/>
      <c r="P30" s="450"/>
      <c r="Q30" s="423"/>
      <c r="R30" s="419" t="s">
        <v>413</v>
      </c>
      <c r="S30" s="420">
        <v>2500</v>
      </c>
      <c r="T30" s="536"/>
      <c r="U30" s="423"/>
      <c r="V30" s="419" t="s">
        <v>412</v>
      </c>
      <c r="W30" s="420">
        <v>1750</v>
      </c>
      <c r="X30" s="536"/>
    </row>
    <row r="31" spans="1:24" ht="17.25" customHeight="1" x14ac:dyDescent="0.2">
      <c r="A31" s="418"/>
      <c r="B31" s="430" t="s">
        <v>414</v>
      </c>
      <c r="C31" s="431"/>
      <c r="D31" s="421"/>
      <c r="E31" s="418"/>
      <c r="F31" s="424"/>
      <c r="G31" s="425"/>
      <c r="H31" s="421"/>
      <c r="I31" s="418"/>
      <c r="J31" s="430"/>
      <c r="K31" s="431"/>
      <c r="L31" s="421"/>
      <c r="M31" s="418"/>
      <c r="N31" s="424"/>
      <c r="O31" s="425"/>
      <c r="P31" s="450"/>
      <c r="Q31" s="423"/>
      <c r="R31" s="419" t="s">
        <v>415</v>
      </c>
      <c r="S31" s="420">
        <v>2100</v>
      </c>
      <c r="T31" s="536"/>
      <c r="U31" s="418"/>
      <c r="V31" s="430"/>
      <c r="W31" s="431"/>
      <c r="X31" s="421"/>
    </row>
    <row r="32" spans="1:24" ht="17.25" customHeight="1" thickBot="1" x14ac:dyDescent="0.25">
      <c r="A32" s="418"/>
      <c r="B32" s="424"/>
      <c r="C32" s="425"/>
      <c r="D32" s="421"/>
      <c r="E32" s="418"/>
      <c r="F32" s="424"/>
      <c r="G32" s="425"/>
      <c r="H32" s="421"/>
      <c r="I32" s="418"/>
      <c r="J32" s="424"/>
      <c r="K32" s="425"/>
      <c r="L32" s="421"/>
      <c r="M32" s="418"/>
      <c r="N32" s="424"/>
      <c r="O32" s="425"/>
      <c r="P32" s="450"/>
      <c r="Q32" s="418"/>
      <c r="R32" s="506"/>
      <c r="S32" s="431"/>
      <c r="T32" s="421"/>
      <c r="U32" s="764" t="s">
        <v>348</v>
      </c>
      <c r="V32" s="765"/>
      <c r="W32" s="477">
        <f>SUM(W30:W31)</f>
        <v>1750</v>
      </c>
      <c r="X32" s="433">
        <f>SUM(X30:X31)</f>
        <v>0</v>
      </c>
    </row>
    <row r="33" spans="1:28" ht="17.25" customHeight="1" x14ac:dyDescent="0.2">
      <c r="A33" s="418"/>
      <c r="B33" s="424"/>
      <c r="C33" s="425"/>
      <c r="D33" s="421"/>
      <c r="E33" s="418"/>
      <c r="F33" s="424"/>
      <c r="G33" s="425"/>
      <c r="H33" s="421"/>
      <c r="I33" s="418"/>
      <c r="J33" s="424"/>
      <c r="K33" s="425"/>
      <c r="L33" s="421"/>
      <c r="M33" s="418"/>
      <c r="N33" s="424"/>
      <c r="O33" s="425"/>
      <c r="P33" s="450"/>
      <c r="Q33" s="418"/>
      <c r="R33" s="419"/>
      <c r="S33" s="448"/>
      <c r="T33" s="481"/>
      <c r="U33" s="772" t="s">
        <v>316</v>
      </c>
      <c r="V33" s="773"/>
      <c r="W33" s="773"/>
      <c r="X33" s="774"/>
    </row>
    <row r="34" spans="1:28" ht="17.25" customHeight="1" x14ac:dyDescent="0.2">
      <c r="A34" s="418"/>
      <c r="B34" s="424"/>
      <c r="C34" s="425"/>
      <c r="D34" s="421"/>
      <c r="E34" s="418"/>
      <c r="F34" s="424"/>
      <c r="G34" s="425"/>
      <c r="H34" s="421"/>
      <c r="I34" s="418"/>
      <c r="J34" s="424"/>
      <c r="K34" s="425"/>
      <c r="L34" s="421"/>
      <c r="M34" s="418"/>
      <c r="N34" s="424"/>
      <c r="O34" s="425"/>
      <c r="P34" s="450"/>
      <c r="Q34" s="418"/>
      <c r="R34" s="424"/>
      <c r="S34" s="425"/>
      <c r="T34" s="421"/>
      <c r="U34" s="775"/>
      <c r="V34" s="776"/>
      <c r="W34" s="776"/>
      <c r="X34" s="777"/>
    </row>
    <row r="35" spans="1:28" ht="17.25" customHeight="1" x14ac:dyDescent="0.2">
      <c r="A35" s="418"/>
      <c r="B35" s="424"/>
      <c r="C35" s="425"/>
      <c r="D35" s="421"/>
      <c r="E35" s="418"/>
      <c r="F35" s="424"/>
      <c r="G35" s="425"/>
      <c r="H35" s="421"/>
      <c r="I35" s="418"/>
      <c r="J35" s="424"/>
      <c r="K35" s="425"/>
      <c r="L35" s="421"/>
      <c r="M35" s="418"/>
      <c r="N35" s="424"/>
      <c r="O35" s="425"/>
      <c r="P35" s="450"/>
      <c r="Q35" s="418"/>
      <c r="R35" s="424"/>
      <c r="S35" s="425"/>
      <c r="T35" s="421"/>
      <c r="U35" s="418"/>
      <c r="V35" s="417" t="s">
        <v>317</v>
      </c>
      <c r="W35" s="417" t="s">
        <v>63</v>
      </c>
      <c r="X35" s="416" t="s">
        <v>64</v>
      </c>
    </row>
    <row r="36" spans="1:28" ht="17.25" customHeight="1" x14ac:dyDescent="0.2">
      <c r="A36" s="418"/>
      <c r="B36" s="424"/>
      <c r="C36" s="425"/>
      <c r="D36" s="421"/>
      <c r="E36" s="418"/>
      <c r="F36" s="424"/>
      <c r="G36" s="425"/>
      <c r="H36" s="421"/>
      <c r="I36" s="418"/>
      <c r="J36" s="424"/>
      <c r="K36" s="425"/>
      <c r="L36" s="421"/>
      <c r="M36" s="418"/>
      <c r="N36" s="424"/>
      <c r="O36" s="425"/>
      <c r="P36" s="450"/>
      <c r="Q36" s="418"/>
      <c r="R36" s="424"/>
      <c r="S36" s="425"/>
      <c r="T36" s="421"/>
      <c r="U36" s="423"/>
      <c r="V36" s="419" t="s">
        <v>416</v>
      </c>
      <c r="W36" s="420">
        <v>3020</v>
      </c>
      <c r="X36" s="536"/>
    </row>
    <row r="37" spans="1:28" ht="17.25" customHeight="1" x14ac:dyDescent="0.2">
      <c r="A37" s="418"/>
      <c r="B37" s="424"/>
      <c r="C37" s="425"/>
      <c r="D37" s="421"/>
      <c r="E37" s="418"/>
      <c r="F37" s="424"/>
      <c r="G37" s="425"/>
      <c r="H37" s="421"/>
      <c r="I37" s="418"/>
      <c r="J37" s="424"/>
      <c r="K37" s="425"/>
      <c r="L37" s="421"/>
      <c r="M37" s="418"/>
      <c r="N37" s="424"/>
      <c r="O37" s="425"/>
      <c r="P37" s="450"/>
      <c r="Q37" s="418"/>
      <c r="R37" s="424"/>
      <c r="S37" s="425"/>
      <c r="T37" s="421"/>
      <c r="U37" s="423"/>
      <c r="V37" s="419" t="s">
        <v>417</v>
      </c>
      <c r="W37" s="420">
        <v>3300</v>
      </c>
      <c r="X37" s="536"/>
    </row>
    <row r="38" spans="1:28" ht="17.25" customHeight="1" x14ac:dyDescent="0.2">
      <c r="A38" s="418"/>
      <c r="B38" s="424"/>
      <c r="C38" s="425"/>
      <c r="D38" s="421"/>
      <c r="E38" s="418"/>
      <c r="F38" s="424"/>
      <c r="G38" s="425"/>
      <c r="H38" s="421"/>
      <c r="I38" s="418"/>
      <c r="J38" s="424"/>
      <c r="K38" s="425"/>
      <c r="L38" s="421"/>
      <c r="M38" s="418"/>
      <c r="N38" s="424"/>
      <c r="O38" s="425"/>
      <c r="P38" s="450"/>
      <c r="Q38" s="418"/>
      <c r="R38" s="424"/>
      <c r="S38" s="425"/>
      <c r="T38" s="421"/>
      <c r="U38" s="423"/>
      <c r="V38" s="419" t="s">
        <v>418</v>
      </c>
      <c r="W38" s="420">
        <v>580</v>
      </c>
      <c r="X38" s="536"/>
    </row>
    <row r="39" spans="1:28" ht="17.25" customHeight="1" x14ac:dyDescent="0.2">
      <c r="A39" s="418"/>
      <c r="B39" s="424"/>
      <c r="C39" s="425"/>
      <c r="D39" s="421"/>
      <c r="E39" s="418"/>
      <c r="F39" s="424"/>
      <c r="G39" s="425"/>
      <c r="H39" s="421"/>
      <c r="I39" s="418"/>
      <c r="J39" s="424"/>
      <c r="K39" s="425"/>
      <c r="L39" s="421"/>
      <c r="M39" s="418"/>
      <c r="N39" s="424"/>
      <c r="O39" s="425"/>
      <c r="P39" s="450"/>
      <c r="Q39" s="418"/>
      <c r="R39" s="424"/>
      <c r="S39" s="425"/>
      <c r="T39" s="421"/>
      <c r="U39" s="418"/>
      <c r="V39" s="430"/>
      <c r="W39" s="431"/>
      <c r="X39" s="421"/>
    </row>
    <row r="40" spans="1:28" ht="17.25" customHeight="1" thickBot="1" x14ac:dyDescent="0.25">
      <c r="A40" s="764" t="s">
        <v>348</v>
      </c>
      <c r="B40" s="765"/>
      <c r="C40" s="477">
        <f>IF(SUM(C30:C38)&gt;=1,SUM(C30:C38),"")</f>
        <v>360</v>
      </c>
      <c r="D40" s="433" t="str">
        <f>IF(SUM(D30:D38)&gt;=1,SUM(D30:D38),"")</f>
        <v/>
      </c>
      <c r="E40" s="764" t="s">
        <v>348</v>
      </c>
      <c r="F40" s="765"/>
      <c r="G40" s="477" t="str">
        <f>IF(SUM(G30:G38)&gt;=1,SUM(G30:G38),"")</f>
        <v/>
      </c>
      <c r="H40" s="433" t="str">
        <f>IF(SUM(H30:H38)&gt;=1,SUM(H30:H38),"")</f>
        <v/>
      </c>
      <c r="I40" s="764" t="s">
        <v>348</v>
      </c>
      <c r="J40" s="765"/>
      <c r="K40" s="477">
        <f>IF(SUM(K30:K38)&gt;=1,SUM(K30:K38),"")</f>
        <v>650</v>
      </c>
      <c r="L40" s="433" t="str">
        <f>IF(SUM(L30:L38)&gt;=1,SUM(L30:L38),"")</f>
        <v/>
      </c>
      <c r="M40" s="764" t="s">
        <v>348</v>
      </c>
      <c r="N40" s="765"/>
      <c r="O40" s="479"/>
      <c r="P40" s="457"/>
      <c r="Q40" s="764" t="s">
        <v>348</v>
      </c>
      <c r="R40" s="765"/>
      <c r="S40" s="477">
        <f>SUM(S30:S39)</f>
        <v>4600</v>
      </c>
      <c r="T40" s="433">
        <f>SUM(T30:T39)</f>
        <v>0</v>
      </c>
      <c r="U40" s="764" t="s">
        <v>348</v>
      </c>
      <c r="V40" s="765"/>
      <c r="W40" s="477">
        <f>SUM(W36:W38)</f>
        <v>6900</v>
      </c>
      <c r="X40" s="433">
        <f>SUM(X36:X39)</f>
        <v>0</v>
      </c>
    </row>
    <row r="41" spans="1:28" ht="17.25" customHeight="1" thickBot="1" x14ac:dyDescent="0.25">
      <c r="A41" s="129" t="s">
        <v>495</v>
      </c>
      <c r="U41" s="762" t="s">
        <v>349</v>
      </c>
      <c r="V41" s="763"/>
      <c r="W41" s="477">
        <f>SUM(C40,G40,K40,S40,W40,O40,W32)</f>
        <v>14260</v>
      </c>
      <c r="X41" s="437">
        <f>SUM(D40,H40,L40,T40,X40,P40,X32)</f>
        <v>0</v>
      </c>
    </row>
    <row r="42" spans="1:28" ht="14" x14ac:dyDescent="0.2">
      <c r="B42" s="498"/>
      <c r="U42" s="438"/>
      <c r="V42" s="438"/>
      <c r="W42" s="439"/>
      <c r="X42" s="440"/>
    </row>
    <row r="43" spans="1:28" ht="19" x14ac:dyDescent="0.2">
      <c r="B43" s="405" t="s">
        <v>114</v>
      </c>
      <c r="C43" s="406" t="s">
        <v>115</v>
      </c>
      <c r="L43" s="441" t="s">
        <v>419</v>
      </c>
      <c r="P43" s="441"/>
      <c r="R43" s="153" t="s">
        <v>117</v>
      </c>
      <c r="U43" s="153"/>
      <c r="V43" s="153"/>
      <c r="AB43" s="442"/>
    </row>
    <row r="44" spans="1:28" ht="16.5" x14ac:dyDescent="0.2">
      <c r="B44" s="444"/>
      <c r="R44" s="153" t="s">
        <v>118</v>
      </c>
      <c r="U44" s="153"/>
      <c r="V44" s="153"/>
      <c r="AB44" s="443"/>
    </row>
    <row r="45" spans="1:28" ht="16.5" x14ac:dyDescent="0.2">
      <c r="R45" s="153" t="s">
        <v>119</v>
      </c>
      <c r="U45" s="153"/>
      <c r="V45" s="153"/>
    </row>
  </sheetData>
  <sheetProtection algorithmName="SHA-512" hashValue="tF5HFiDajxYK396ymDQj5+X3YEeDdmM5m+30I1bhVW4FOW/pGMFvB/U1d8i4oMwmE5etabGs08uykElYem49RA==" saltValue="K56fo1hVOhdgTEOtMmvVew==" spinCount="100000" sheet="1" objects="1" scenarios="1" formatCells="0" formatColumns="0" formatRows="0" insertColumns="0" insertRows="0" insertHyperlinks="0" deleteColumns="0" deleteRows="0" sort="0" autoFilter="0" pivotTables="0"/>
  <mergeCells count="51">
    <mergeCell ref="Q1:R2"/>
    <mergeCell ref="S1:S2"/>
    <mergeCell ref="T1:V2"/>
    <mergeCell ref="A3:B4"/>
    <mergeCell ref="C3:G4"/>
    <mergeCell ref="J3:J4"/>
    <mergeCell ref="K3:V4"/>
    <mergeCell ref="A1:B2"/>
    <mergeCell ref="C1:G2"/>
    <mergeCell ref="H1:I2"/>
    <mergeCell ref="J1:J2"/>
    <mergeCell ref="K1:O2"/>
    <mergeCell ref="P1:P2"/>
    <mergeCell ref="U13:V13"/>
    <mergeCell ref="W3:X4"/>
    <mergeCell ref="AA3:AB4"/>
    <mergeCell ref="A7:D8"/>
    <mergeCell ref="E7:H8"/>
    <mergeCell ref="I7:L8"/>
    <mergeCell ref="M7:P8"/>
    <mergeCell ref="Q7:T8"/>
    <mergeCell ref="U7:X8"/>
    <mergeCell ref="A13:B13"/>
    <mergeCell ref="E13:F13"/>
    <mergeCell ref="I13:J13"/>
    <mergeCell ref="M13:N13"/>
    <mergeCell ref="Q13:R13"/>
    <mergeCell ref="U14:V14"/>
    <mergeCell ref="A20:B20"/>
    <mergeCell ref="E20:F20"/>
    <mergeCell ref="I20:J20"/>
    <mergeCell ref="M20:N20"/>
    <mergeCell ref="Q20:R20"/>
    <mergeCell ref="U20:V20"/>
    <mergeCell ref="U21:V21"/>
    <mergeCell ref="A26:B26"/>
    <mergeCell ref="E26:F26"/>
    <mergeCell ref="I26:J26"/>
    <mergeCell ref="M26:N26"/>
    <mergeCell ref="Q26:R26"/>
    <mergeCell ref="U26:V26"/>
    <mergeCell ref="U41:V41"/>
    <mergeCell ref="U27:V27"/>
    <mergeCell ref="U32:V32"/>
    <mergeCell ref="U33:X34"/>
    <mergeCell ref="A40:B40"/>
    <mergeCell ref="E40:F40"/>
    <mergeCell ref="I40:J40"/>
    <mergeCell ref="M40:N40"/>
    <mergeCell ref="Q40:R40"/>
    <mergeCell ref="U40:V40"/>
  </mergeCells>
  <phoneticPr fontId="4"/>
  <conditionalFormatting sqref="D10 H10 L10 P10 X10 T10:T11 L17 T17 X17:X18 L24 T24 X24:X25 D30 L30 X30 T30:T31 X36:X38">
    <cfRule type="cellIs" dxfId="13" priority="1" stopIfTrue="1" operator="lessThan">
      <formula>C10</formula>
    </cfRule>
    <cfRule type="cellIs" dxfId="12" priority="2" stopIfTrue="1" operator="greaterThan">
      <formula>C10</formula>
    </cfRule>
  </conditionalFormatting>
  <printOptions horizontalCentered="1"/>
  <pageMargins left="0.27559055118110237" right="0" top="0.42" bottom="0.28999999999999998" header="0.23622047244094491" footer="0.41"/>
  <pageSetup paperSize="9" scale="73" orientation="landscape" horizontalDpi="300" verticalDpi="300" r:id="rId1"/>
  <headerFooter alignWithMargins="0">
    <oddHeader>&amp;L&amp;14新聞折込広告部数明細表</oddHeader>
    <oddFooter>&amp;L&amp;14長野県　南信地区－１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45"/>
  <sheetViews>
    <sheetView showGridLines="0" showZeros="0" view="pageBreakPreview" zoomScale="80" zoomScaleNormal="50" zoomScaleSheetLayoutView="80" workbookViewId="0">
      <pane ySplit="9" topLeftCell="A10" activePane="bottomLeft" state="frozen"/>
      <selection activeCell="F20" sqref="F20"/>
      <selection pane="bottomLeft" activeCell="F20" sqref="F20"/>
    </sheetView>
  </sheetViews>
  <sheetFormatPr defaultColWidth="9" defaultRowHeight="13" x14ac:dyDescent="0.2"/>
  <cols>
    <col min="1" max="1" width="3.08984375" style="406" customWidth="1"/>
    <col min="2" max="2" width="11.7265625" style="406" customWidth="1"/>
    <col min="3" max="4" width="7.7265625" style="406" customWidth="1"/>
    <col min="5" max="5" width="3.08984375" style="406" customWidth="1"/>
    <col min="6" max="6" width="11.7265625" style="406" customWidth="1"/>
    <col min="7" max="8" width="7.7265625" style="406" customWidth="1"/>
    <col min="9" max="9" width="3.08984375" style="406" customWidth="1"/>
    <col min="10" max="10" width="11.7265625" style="406" customWidth="1"/>
    <col min="11" max="12" width="7.7265625" style="406" customWidth="1"/>
    <col min="13" max="13" width="3.08984375" style="406" customWidth="1"/>
    <col min="14" max="14" width="11.7265625" style="406" customWidth="1"/>
    <col min="15" max="16" width="7.7265625" style="406" customWidth="1"/>
    <col min="17" max="17" width="3.08984375" style="406" customWidth="1"/>
    <col min="18" max="18" width="11.7265625" style="406" customWidth="1"/>
    <col min="19" max="20" width="7.7265625" style="406" customWidth="1"/>
    <col min="21" max="21" width="3.08984375" style="406" customWidth="1"/>
    <col min="22" max="22" width="11.7265625" style="406" customWidth="1"/>
    <col min="23" max="24" width="7.7265625" style="406" customWidth="1"/>
    <col min="25" max="27" width="9" style="406"/>
    <col min="28" max="28" width="10.90625" style="406" customWidth="1"/>
    <col min="29" max="16384" width="9" style="406"/>
  </cols>
  <sheetData>
    <row r="1" spans="1:24" ht="15.75" customHeight="1" x14ac:dyDescent="0.2">
      <c r="A1" s="796" t="s">
        <v>304</v>
      </c>
      <c r="B1" s="797"/>
      <c r="C1" s="784"/>
      <c r="D1" s="798"/>
      <c r="E1" s="798"/>
      <c r="F1" s="798"/>
      <c r="G1" s="798"/>
      <c r="H1" s="806" t="s">
        <v>178</v>
      </c>
      <c r="I1" s="807"/>
      <c r="J1" s="788" t="s">
        <v>305</v>
      </c>
      <c r="K1" s="810"/>
      <c r="L1" s="811"/>
      <c r="M1" s="811"/>
      <c r="N1" s="811"/>
      <c r="O1" s="812"/>
      <c r="P1" s="788" t="s">
        <v>54</v>
      </c>
      <c r="Q1" s="784"/>
      <c r="R1" s="785"/>
      <c r="S1" s="788" t="s">
        <v>307</v>
      </c>
      <c r="T1" s="790"/>
      <c r="U1" s="791"/>
      <c r="V1" s="792"/>
    </row>
    <row r="2" spans="1:24" ht="15.75" customHeight="1" x14ac:dyDescent="0.2">
      <c r="A2" s="796"/>
      <c r="B2" s="797"/>
      <c r="C2" s="786"/>
      <c r="D2" s="799"/>
      <c r="E2" s="799"/>
      <c r="F2" s="799"/>
      <c r="G2" s="799"/>
      <c r="H2" s="808"/>
      <c r="I2" s="809"/>
      <c r="J2" s="789"/>
      <c r="K2" s="813"/>
      <c r="L2" s="814"/>
      <c r="M2" s="814"/>
      <c r="N2" s="814"/>
      <c r="O2" s="815"/>
      <c r="P2" s="789"/>
      <c r="Q2" s="786"/>
      <c r="R2" s="787"/>
      <c r="S2" s="789"/>
      <c r="T2" s="793"/>
      <c r="U2" s="794"/>
      <c r="V2" s="795"/>
    </row>
    <row r="3" spans="1:24" ht="15.75" customHeight="1" x14ac:dyDescent="0.2">
      <c r="A3" s="796" t="s">
        <v>308</v>
      </c>
      <c r="B3" s="797"/>
      <c r="C3" s="784"/>
      <c r="D3" s="798"/>
      <c r="E3" s="798"/>
      <c r="F3" s="798"/>
      <c r="G3" s="798"/>
      <c r="H3" s="407"/>
      <c r="I3" s="408"/>
      <c r="J3" s="788" t="s">
        <v>309</v>
      </c>
      <c r="K3" s="800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2"/>
      <c r="W3" s="770" t="s">
        <v>351</v>
      </c>
      <c r="X3" s="771"/>
    </row>
    <row r="4" spans="1:24" ht="15.75" customHeight="1" x14ac:dyDescent="0.2">
      <c r="A4" s="796"/>
      <c r="B4" s="797"/>
      <c r="C4" s="786"/>
      <c r="D4" s="799"/>
      <c r="E4" s="799"/>
      <c r="F4" s="799"/>
      <c r="G4" s="799"/>
      <c r="H4" s="409"/>
      <c r="I4" s="410"/>
      <c r="J4" s="789"/>
      <c r="K4" s="803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5"/>
      <c r="W4" s="770"/>
      <c r="X4" s="771"/>
    </row>
    <row r="6" spans="1:24" ht="20.149999999999999" customHeight="1" thickBot="1" x14ac:dyDescent="0.25">
      <c r="A6" s="411" t="s">
        <v>420</v>
      </c>
      <c r="X6" s="412" t="str">
        <f>IF(SUM(X18,X28,X34)&gt;=1,SUM(X18,X28,X34),"")</f>
        <v/>
      </c>
    </row>
    <row r="7" spans="1:24" ht="20.149999999999999" customHeight="1" x14ac:dyDescent="0.2">
      <c r="A7" s="772" t="s">
        <v>312</v>
      </c>
      <c r="B7" s="773"/>
      <c r="C7" s="773"/>
      <c r="D7" s="774"/>
      <c r="E7" s="772"/>
      <c r="F7" s="773"/>
      <c r="G7" s="773"/>
      <c r="H7" s="774"/>
      <c r="I7" s="772"/>
      <c r="J7" s="773"/>
      <c r="K7" s="773"/>
      <c r="L7" s="774"/>
      <c r="M7" s="772" t="s">
        <v>314</v>
      </c>
      <c r="N7" s="773"/>
      <c r="O7" s="773"/>
      <c r="P7" s="774"/>
      <c r="Q7" s="778" t="s">
        <v>315</v>
      </c>
      <c r="R7" s="779"/>
      <c r="S7" s="779"/>
      <c r="T7" s="780"/>
      <c r="U7" s="772" t="s">
        <v>316</v>
      </c>
      <c r="V7" s="773"/>
      <c r="W7" s="773"/>
      <c r="X7" s="774"/>
    </row>
    <row r="8" spans="1:24" ht="20.149999999999999" customHeight="1" x14ac:dyDescent="0.2">
      <c r="A8" s="775"/>
      <c r="B8" s="776"/>
      <c r="C8" s="776"/>
      <c r="D8" s="777"/>
      <c r="E8" s="775"/>
      <c r="F8" s="776"/>
      <c r="G8" s="776"/>
      <c r="H8" s="777"/>
      <c r="I8" s="775"/>
      <c r="J8" s="776"/>
      <c r="K8" s="776"/>
      <c r="L8" s="777"/>
      <c r="M8" s="775"/>
      <c r="N8" s="776"/>
      <c r="O8" s="776"/>
      <c r="P8" s="777"/>
      <c r="Q8" s="781"/>
      <c r="R8" s="782"/>
      <c r="S8" s="782"/>
      <c r="T8" s="783"/>
      <c r="U8" s="775"/>
      <c r="V8" s="776"/>
      <c r="W8" s="776"/>
      <c r="X8" s="777"/>
    </row>
    <row r="9" spans="1:24" ht="20.149999999999999" customHeight="1" x14ac:dyDescent="0.2">
      <c r="A9" s="482"/>
      <c r="B9" s="415" t="s">
        <v>317</v>
      </c>
      <c r="C9" s="415" t="s">
        <v>63</v>
      </c>
      <c r="D9" s="416" t="s">
        <v>64</v>
      </c>
      <c r="E9" s="482"/>
      <c r="F9" s="415" t="s">
        <v>317</v>
      </c>
      <c r="G9" s="415" t="s">
        <v>63</v>
      </c>
      <c r="H9" s="416" t="s">
        <v>64</v>
      </c>
      <c r="I9" s="482"/>
      <c r="J9" s="415" t="s">
        <v>317</v>
      </c>
      <c r="K9" s="415" t="s">
        <v>63</v>
      </c>
      <c r="L9" s="416" t="s">
        <v>64</v>
      </c>
      <c r="M9" s="482"/>
      <c r="N9" s="415" t="s">
        <v>317</v>
      </c>
      <c r="O9" s="415" t="s">
        <v>63</v>
      </c>
      <c r="P9" s="416" t="s">
        <v>64</v>
      </c>
      <c r="Q9" s="482"/>
      <c r="R9" s="417" t="s">
        <v>317</v>
      </c>
      <c r="S9" s="417" t="s">
        <v>63</v>
      </c>
      <c r="T9" s="416" t="s">
        <v>64</v>
      </c>
      <c r="U9" s="482"/>
      <c r="V9" s="415" t="s">
        <v>317</v>
      </c>
      <c r="W9" s="415" t="s">
        <v>63</v>
      </c>
      <c r="X9" s="416" t="s">
        <v>64</v>
      </c>
    </row>
    <row r="10" spans="1:24" ht="20.149999999999999" customHeight="1" x14ac:dyDescent="0.2">
      <c r="A10" s="418"/>
      <c r="B10" s="419" t="s">
        <v>421</v>
      </c>
      <c r="C10" s="451">
        <v>530</v>
      </c>
      <c r="D10" s="421"/>
      <c r="E10" s="418"/>
      <c r="F10" s="426"/>
      <c r="G10" s="473"/>
      <c r="H10" s="421"/>
      <c r="I10" s="418"/>
      <c r="J10" s="424"/>
      <c r="K10" s="425"/>
      <c r="L10" s="450"/>
      <c r="M10" s="418"/>
      <c r="N10" s="419" t="s">
        <v>421</v>
      </c>
      <c r="O10" s="451">
        <v>850</v>
      </c>
      <c r="P10" s="421"/>
      <c r="Q10" s="423"/>
      <c r="R10" s="419" t="s">
        <v>422</v>
      </c>
      <c r="S10" s="451">
        <v>3150</v>
      </c>
      <c r="T10" s="429"/>
      <c r="U10" s="418" t="s">
        <v>423</v>
      </c>
      <c r="V10" s="419" t="s">
        <v>424</v>
      </c>
      <c r="W10" s="451">
        <v>1350</v>
      </c>
      <c r="X10" s="421"/>
    </row>
    <row r="11" spans="1:24" ht="20.149999999999999" customHeight="1" x14ac:dyDescent="0.2">
      <c r="A11" s="418"/>
      <c r="B11" s="419" t="s">
        <v>425</v>
      </c>
      <c r="C11" s="451">
        <v>590</v>
      </c>
      <c r="D11" s="421"/>
      <c r="E11" s="418"/>
      <c r="F11" s="424"/>
      <c r="G11" s="425"/>
      <c r="H11" s="421"/>
      <c r="I11" s="418"/>
      <c r="J11" s="424"/>
      <c r="K11" s="425"/>
      <c r="L11" s="450"/>
      <c r="M11" s="418"/>
      <c r="N11" s="419" t="s">
        <v>426</v>
      </c>
      <c r="O11" s="451">
        <v>110</v>
      </c>
      <c r="P11" s="421"/>
      <c r="Q11" s="423"/>
      <c r="R11" s="419" t="s">
        <v>427</v>
      </c>
      <c r="S11" s="451">
        <v>2700</v>
      </c>
      <c r="T11" s="429"/>
      <c r="U11" s="418"/>
      <c r="V11" s="419" t="s">
        <v>428</v>
      </c>
      <c r="W11" s="451">
        <v>4250</v>
      </c>
      <c r="X11" s="421"/>
    </row>
    <row r="12" spans="1:24" ht="20.149999999999999" customHeight="1" x14ac:dyDescent="0.2">
      <c r="A12" s="418"/>
      <c r="B12" s="419" t="s">
        <v>426</v>
      </c>
      <c r="C12" s="451">
        <v>730</v>
      </c>
      <c r="D12" s="421"/>
      <c r="E12" s="418"/>
      <c r="F12" s="424"/>
      <c r="G12" s="425"/>
      <c r="H12" s="421"/>
      <c r="I12" s="418"/>
      <c r="J12" s="424"/>
      <c r="K12" s="425"/>
      <c r="L12" s="450"/>
      <c r="M12" s="418"/>
      <c r="N12" s="424"/>
      <c r="O12" s="425"/>
      <c r="P12" s="421"/>
      <c r="Q12" s="423"/>
      <c r="R12" s="419" t="s">
        <v>426</v>
      </c>
      <c r="S12" s="451">
        <v>2720</v>
      </c>
      <c r="T12" s="429"/>
      <c r="U12" s="418"/>
      <c r="V12" s="424"/>
      <c r="W12" s="425"/>
      <c r="X12" s="421"/>
    </row>
    <row r="13" spans="1:24" ht="20.149999999999999" customHeight="1" x14ac:dyDescent="0.2">
      <c r="A13" s="418"/>
      <c r="B13" s="483" t="s">
        <v>429</v>
      </c>
      <c r="C13" s="462">
        <v>350</v>
      </c>
      <c r="D13" s="421"/>
      <c r="E13" s="418"/>
      <c r="F13" s="424"/>
      <c r="G13" s="425"/>
      <c r="H13" s="421"/>
      <c r="I13" s="418"/>
      <c r="J13" s="424"/>
      <c r="K13" s="425"/>
      <c r="L13" s="450"/>
      <c r="M13" s="418"/>
      <c r="N13" s="424"/>
      <c r="O13" s="425"/>
      <c r="P13" s="421"/>
      <c r="Q13" s="423"/>
      <c r="R13" s="419" t="s">
        <v>429</v>
      </c>
      <c r="S13" s="451">
        <v>1300</v>
      </c>
      <c r="T13" s="429"/>
      <c r="U13" s="418"/>
      <c r="V13" s="484" t="s">
        <v>486</v>
      </c>
      <c r="W13" s="425"/>
      <c r="X13" s="421"/>
    </row>
    <row r="14" spans="1:24" ht="20.149999999999999" customHeight="1" x14ac:dyDescent="0.2">
      <c r="A14" s="418"/>
      <c r="B14" s="419" t="s">
        <v>430</v>
      </c>
      <c r="C14" s="451">
        <v>160</v>
      </c>
      <c r="D14" s="421"/>
      <c r="E14" s="418"/>
      <c r="F14" s="424"/>
      <c r="G14" s="425"/>
      <c r="H14" s="421"/>
      <c r="I14" s="418"/>
      <c r="J14" s="424"/>
      <c r="K14" s="425"/>
      <c r="L14" s="450"/>
      <c r="M14" s="418"/>
      <c r="N14" s="424"/>
      <c r="O14" s="425"/>
      <c r="P14" s="421"/>
      <c r="Q14" s="423"/>
      <c r="R14" s="419" t="s">
        <v>431</v>
      </c>
      <c r="S14" s="451">
        <v>1400</v>
      </c>
      <c r="T14" s="429"/>
      <c r="U14" s="418"/>
      <c r="V14" s="424"/>
      <c r="W14" s="425"/>
      <c r="X14" s="421"/>
    </row>
    <row r="15" spans="1:24" ht="20.149999999999999" customHeight="1" x14ac:dyDescent="0.2">
      <c r="A15" s="423"/>
      <c r="B15" s="419" t="s">
        <v>432</v>
      </c>
      <c r="C15" s="451">
        <v>310</v>
      </c>
      <c r="D15" s="421"/>
      <c r="E15" s="418"/>
      <c r="F15" s="424"/>
      <c r="G15" s="425"/>
      <c r="H15" s="421"/>
      <c r="I15" s="418"/>
      <c r="J15" s="424"/>
      <c r="K15" s="425"/>
      <c r="L15" s="450"/>
      <c r="M15" s="418"/>
      <c r="N15" s="424"/>
      <c r="O15" s="425"/>
      <c r="P15" s="421"/>
      <c r="Q15" s="423"/>
      <c r="R15" s="563"/>
      <c r="S15" s="451"/>
      <c r="T15" s="429"/>
      <c r="U15" s="418"/>
      <c r="V15" s="424"/>
      <c r="W15" s="425"/>
      <c r="X15" s="421"/>
    </row>
    <row r="16" spans="1:24" ht="20.149999999999999" customHeight="1" x14ac:dyDescent="0.2">
      <c r="A16" s="418"/>
      <c r="B16" s="424"/>
      <c r="C16" s="425"/>
      <c r="D16" s="421"/>
      <c r="E16" s="418"/>
      <c r="F16" s="424"/>
      <c r="G16" s="425"/>
      <c r="H16" s="421"/>
      <c r="I16" s="418"/>
      <c r="J16" s="424"/>
      <c r="K16" s="425"/>
      <c r="L16" s="450"/>
      <c r="M16" s="418"/>
      <c r="N16" s="465"/>
      <c r="O16" s="425"/>
      <c r="P16" s="421"/>
      <c r="Q16" s="418"/>
      <c r="R16" s="508"/>
      <c r="S16" s="431"/>
      <c r="T16" s="421"/>
      <c r="U16" s="418"/>
      <c r="V16" s="424"/>
      <c r="W16" s="425"/>
      <c r="X16" s="421"/>
    </row>
    <row r="17" spans="1:24" ht="20.149999999999999" customHeight="1" thickBot="1" x14ac:dyDescent="0.25">
      <c r="A17" s="764" t="s">
        <v>348</v>
      </c>
      <c r="B17" s="765"/>
      <c r="C17" s="477">
        <f>SUM(C10:C16)</f>
        <v>2670</v>
      </c>
      <c r="D17" s="433">
        <f>SUM(D10:D16)</f>
        <v>0</v>
      </c>
      <c r="E17" s="764" t="s">
        <v>348</v>
      </c>
      <c r="F17" s="765"/>
      <c r="G17" s="477"/>
      <c r="H17" s="433"/>
      <c r="I17" s="764" t="s">
        <v>348</v>
      </c>
      <c r="J17" s="765"/>
      <c r="K17" s="479"/>
      <c r="L17" s="457"/>
      <c r="M17" s="764" t="s">
        <v>348</v>
      </c>
      <c r="N17" s="765"/>
      <c r="O17" s="477">
        <f>SUM(O10:O16)</f>
        <v>960</v>
      </c>
      <c r="P17" s="433">
        <f>SUM(P10:P16)</f>
        <v>0</v>
      </c>
      <c r="Q17" s="764" t="s">
        <v>348</v>
      </c>
      <c r="R17" s="765"/>
      <c r="S17" s="477">
        <f>SUM(S10:S16)</f>
        <v>11270</v>
      </c>
      <c r="T17" s="433">
        <f>SUM(T10:T16)</f>
        <v>0</v>
      </c>
      <c r="U17" s="764" t="s">
        <v>348</v>
      </c>
      <c r="V17" s="765"/>
      <c r="W17" s="477">
        <f>SUM(W10:W16)</f>
        <v>5600</v>
      </c>
      <c r="X17" s="433">
        <f>SUM(X10:X16)</f>
        <v>0</v>
      </c>
    </row>
    <row r="18" spans="1:24" ht="20.149999999999999" customHeight="1" thickBot="1" x14ac:dyDescent="0.25">
      <c r="U18" s="762" t="s">
        <v>349</v>
      </c>
      <c r="V18" s="763"/>
      <c r="W18" s="477">
        <f>SUM(C17,G17,K17,O17,S17,W17)</f>
        <v>20500</v>
      </c>
      <c r="X18" s="437">
        <f>SUM(D17,H17,L17,P17,T17,X17)</f>
        <v>0</v>
      </c>
    </row>
    <row r="19" spans="1:24" ht="17" thickBot="1" x14ac:dyDescent="0.25">
      <c r="A19" s="411" t="s">
        <v>433</v>
      </c>
    </row>
    <row r="20" spans="1:24" ht="20.149999999999999" customHeight="1" x14ac:dyDescent="0.2">
      <c r="A20" s="458"/>
      <c r="B20" s="459" t="s">
        <v>317</v>
      </c>
      <c r="C20" s="459" t="s">
        <v>63</v>
      </c>
      <c r="D20" s="460" t="s">
        <v>64</v>
      </c>
      <c r="E20" s="458"/>
      <c r="F20" s="459" t="s">
        <v>317</v>
      </c>
      <c r="G20" s="459" t="s">
        <v>63</v>
      </c>
      <c r="H20" s="460" t="s">
        <v>64</v>
      </c>
      <c r="I20" s="458"/>
      <c r="J20" s="459" t="s">
        <v>317</v>
      </c>
      <c r="K20" s="459" t="s">
        <v>63</v>
      </c>
      <c r="L20" s="460" t="s">
        <v>64</v>
      </c>
      <c r="M20" s="458"/>
      <c r="N20" s="459" t="s">
        <v>317</v>
      </c>
      <c r="O20" s="459" t="s">
        <v>63</v>
      </c>
      <c r="P20" s="460" t="s">
        <v>64</v>
      </c>
      <c r="Q20" s="458"/>
      <c r="R20" s="461" t="s">
        <v>317</v>
      </c>
      <c r="S20" s="461" t="s">
        <v>63</v>
      </c>
      <c r="T20" s="460" t="s">
        <v>64</v>
      </c>
      <c r="U20" s="458"/>
      <c r="V20" s="459" t="s">
        <v>317</v>
      </c>
      <c r="W20" s="459" t="s">
        <v>63</v>
      </c>
      <c r="X20" s="460" t="s">
        <v>64</v>
      </c>
    </row>
    <row r="21" spans="1:24" ht="20.149999999999999" customHeight="1" x14ac:dyDescent="0.2">
      <c r="A21" s="418"/>
      <c r="B21" s="419" t="s">
        <v>434</v>
      </c>
      <c r="C21" s="451">
        <v>2070</v>
      </c>
      <c r="D21" s="421"/>
      <c r="E21" s="418"/>
      <c r="F21" s="424"/>
      <c r="G21" s="425"/>
      <c r="H21" s="450"/>
      <c r="I21" s="418"/>
      <c r="J21" s="419"/>
      <c r="K21" s="448"/>
      <c r="L21" s="421"/>
      <c r="M21" s="418"/>
      <c r="N21" s="419" t="s">
        <v>434</v>
      </c>
      <c r="O21" s="420">
        <v>1300</v>
      </c>
      <c r="P21" s="421"/>
      <c r="Q21" s="423"/>
      <c r="R21" s="419" t="s">
        <v>492</v>
      </c>
      <c r="S21" s="451">
        <v>3280</v>
      </c>
      <c r="T21" s="429"/>
      <c r="U21" s="418"/>
      <c r="V21" s="424"/>
      <c r="W21" s="425"/>
      <c r="X21" s="450"/>
    </row>
    <row r="22" spans="1:24" ht="20.149999999999999" customHeight="1" x14ac:dyDescent="0.2">
      <c r="A22" s="418"/>
      <c r="B22" s="419" t="s">
        <v>435</v>
      </c>
      <c r="C22" s="451">
        <v>980</v>
      </c>
      <c r="D22" s="421"/>
      <c r="E22" s="418"/>
      <c r="F22" s="424"/>
      <c r="G22" s="425"/>
      <c r="H22" s="450"/>
      <c r="I22" s="418"/>
      <c r="J22" s="424"/>
      <c r="K22" s="425"/>
      <c r="L22" s="421"/>
      <c r="M22" s="418"/>
      <c r="N22" s="424"/>
      <c r="O22" s="425"/>
      <c r="P22" s="421"/>
      <c r="Q22" s="423"/>
      <c r="R22" s="560" t="s">
        <v>436</v>
      </c>
      <c r="S22" s="564"/>
      <c r="T22" s="571" t="s">
        <v>497</v>
      </c>
      <c r="U22" s="418"/>
      <c r="V22" s="424"/>
      <c r="W22" s="425"/>
      <c r="X22" s="450"/>
    </row>
    <row r="23" spans="1:24" ht="20.149999999999999" customHeight="1" x14ac:dyDescent="0.2">
      <c r="A23" s="418"/>
      <c r="B23" s="419" t="s">
        <v>437</v>
      </c>
      <c r="C23" s="451">
        <v>470</v>
      </c>
      <c r="D23" s="421"/>
      <c r="E23" s="418"/>
      <c r="F23" s="424"/>
      <c r="G23" s="425"/>
      <c r="H23" s="450"/>
      <c r="I23" s="418"/>
      <c r="J23" s="424"/>
      <c r="K23" s="425"/>
      <c r="L23" s="421"/>
      <c r="M23" s="418"/>
      <c r="N23" s="424"/>
      <c r="O23" s="425"/>
      <c r="P23" s="421"/>
      <c r="Q23" s="423"/>
      <c r="R23" s="419" t="s">
        <v>493</v>
      </c>
      <c r="S23" s="451">
        <v>4730</v>
      </c>
      <c r="T23" s="429"/>
      <c r="U23" s="418"/>
      <c r="V23" s="424"/>
      <c r="W23" s="425"/>
      <c r="X23" s="450"/>
    </row>
    <row r="24" spans="1:24" ht="20.149999999999999" customHeight="1" x14ac:dyDescent="0.2">
      <c r="A24" s="418"/>
      <c r="B24" s="424"/>
      <c r="C24" s="425"/>
      <c r="D24" s="421"/>
      <c r="E24" s="418"/>
      <c r="F24" s="424"/>
      <c r="G24" s="425"/>
      <c r="H24" s="450"/>
      <c r="I24" s="418"/>
      <c r="J24" s="424"/>
      <c r="K24" s="425"/>
      <c r="L24" s="421"/>
      <c r="M24" s="418"/>
      <c r="N24" s="424"/>
      <c r="O24" s="425"/>
      <c r="P24" s="421"/>
      <c r="Q24" s="423"/>
      <c r="R24" s="419" t="s">
        <v>438</v>
      </c>
      <c r="S24" s="451">
        <v>1000</v>
      </c>
      <c r="T24" s="429"/>
      <c r="U24" s="418"/>
      <c r="V24" s="424"/>
      <c r="W24" s="425"/>
      <c r="X24" s="450"/>
    </row>
    <row r="25" spans="1:24" ht="20.149999999999999" customHeight="1" x14ac:dyDescent="0.2">
      <c r="A25" s="418"/>
      <c r="B25" s="424"/>
      <c r="C25" s="425"/>
      <c r="D25" s="421"/>
      <c r="E25" s="418"/>
      <c r="F25" s="424"/>
      <c r="G25" s="425"/>
      <c r="H25" s="450"/>
      <c r="I25" s="418"/>
      <c r="J25" s="424"/>
      <c r="K25" s="425"/>
      <c r="L25" s="421"/>
      <c r="M25" s="418"/>
      <c r="N25" s="424"/>
      <c r="O25" s="425"/>
      <c r="P25" s="421"/>
      <c r="Q25" s="423"/>
      <c r="R25" s="419" t="s">
        <v>439</v>
      </c>
      <c r="S25" s="451">
        <v>650</v>
      </c>
      <c r="T25" s="429"/>
      <c r="U25" s="418"/>
      <c r="V25" s="424"/>
      <c r="W25" s="425"/>
      <c r="X25" s="450"/>
    </row>
    <row r="26" spans="1:24" ht="20.149999999999999" customHeight="1" x14ac:dyDescent="0.2">
      <c r="A26" s="418"/>
      <c r="B26" s="424"/>
      <c r="C26" s="425"/>
      <c r="D26" s="421"/>
      <c r="E26" s="418"/>
      <c r="F26" s="424"/>
      <c r="G26" s="425"/>
      <c r="H26" s="450"/>
      <c r="I26" s="418"/>
      <c r="J26" s="424"/>
      <c r="K26" s="425"/>
      <c r="L26" s="421"/>
      <c r="M26" s="418"/>
      <c r="N26" s="465"/>
      <c r="O26" s="425"/>
      <c r="P26" s="421"/>
      <c r="Q26" s="423"/>
      <c r="R26" s="419" t="s">
        <v>437</v>
      </c>
      <c r="S26" s="451">
        <v>1650</v>
      </c>
      <c r="T26" s="429"/>
      <c r="U26" s="418"/>
      <c r="V26" s="424"/>
      <c r="W26" s="425"/>
      <c r="X26" s="450"/>
    </row>
    <row r="27" spans="1:24" ht="20.149999999999999" customHeight="1" thickBot="1" x14ac:dyDescent="0.25">
      <c r="A27" s="764" t="s">
        <v>348</v>
      </c>
      <c r="B27" s="765"/>
      <c r="C27" s="477">
        <f>SUM(C21:C26)</f>
        <v>3520</v>
      </c>
      <c r="D27" s="433">
        <f>SUM(D21:D26)</f>
        <v>0</v>
      </c>
      <c r="E27" s="764" t="s">
        <v>348</v>
      </c>
      <c r="F27" s="765"/>
      <c r="G27" s="479"/>
      <c r="H27" s="457"/>
      <c r="I27" s="764" t="s">
        <v>348</v>
      </c>
      <c r="J27" s="765"/>
      <c r="K27" s="477">
        <f>SUM(K21:K26)</f>
        <v>0</v>
      </c>
      <c r="L27" s="433">
        <f>SUM(L21:L26)</f>
        <v>0</v>
      </c>
      <c r="M27" s="764" t="s">
        <v>348</v>
      </c>
      <c r="N27" s="765"/>
      <c r="O27" s="477">
        <f>SUM(O21:O26)</f>
        <v>1300</v>
      </c>
      <c r="P27" s="433">
        <f>SUM(P21:P26)</f>
        <v>0</v>
      </c>
      <c r="Q27" s="764" t="s">
        <v>348</v>
      </c>
      <c r="R27" s="769"/>
      <c r="S27" s="507">
        <f>SUM(S21:S26)</f>
        <v>11310</v>
      </c>
      <c r="T27" s="433">
        <f>SUM(T21:T26)</f>
        <v>0</v>
      </c>
      <c r="U27" s="764" t="s">
        <v>348</v>
      </c>
      <c r="V27" s="765"/>
      <c r="W27" s="479"/>
      <c r="X27" s="457"/>
    </row>
    <row r="28" spans="1:24" ht="20.149999999999999" customHeight="1" thickBot="1" x14ac:dyDescent="0.25">
      <c r="U28" s="762" t="s">
        <v>349</v>
      </c>
      <c r="V28" s="763"/>
      <c r="W28" s="477">
        <f>SUM(C27,G27,K27,O27,S27,W27)</f>
        <v>16130</v>
      </c>
      <c r="X28" s="485">
        <f>SUM(D27,H27,L27,P27,T27,X27)</f>
        <v>0</v>
      </c>
    </row>
    <row r="29" spans="1:24" ht="17" thickBot="1" x14ac:dyDescent="0.25">
      <c r="A29" s="411" t="s">
        <v>440</v>
      </c>
    </row>
    <row r="30" spans="1:24" ht="20.149999999999999" customHeight="1" x14ac:dyDescent="0.2">
      <c r="A30" s="458"/>
      <c r="B30" s="459" t="s">
        <v>317</v>
      </c>
      <c r="C30" s="459" t="s">
        <v>63</v>
      </c>
      <c r="D30" s="460" t="s">
        <v>64</v>
      </c>
      <c r="E30" s="458"/>
      <c r="F30" s="459" t="s">
        <v>317</v>
      </c>
      <c r="G30" s="459" t="s">
        <v>63</v>
      </c>
      <c r="H30" s="460" t="s">
        <v>64</v>
      </c>
      <c r="I30" s="458"/>
      <c r="J30" s="459" t="s">
        <v>317</v>
      </c>
      <c r="K30" s="459" t="s">
        <v>63</v>
      </c>
      <c r="L30" s="460" t="s">
        <v>64</v>
      </c>
      <c r="M30" s="458"/>
      <c r="N30" s="459" t="s">
        <v>317</v>
      </c>
      <c r="O30" s="459" t="s">
        <v>63</v>
      </c>
      <c r="P30" s="460" t="s">
        <v>64</v>
      </c>
      <c r="Q30" s="458"/>
      <c r="R30" s="461" t="s">
        <v>317</v>
      </c>
      <c r="S30" s="461" t="s">
        <v>63</v>
      </c>
      <c r="T30" s="460" t="s">
        <v>64</v>
      </c>
      <c r="U30" s="458"/>
      <c r="V30" s="459" t="s">
        <v>317</v>
      </c>
      <c r="W30" s="459" t="s">
        <v>63</v>
      </c>
      <c r="X30" s="460" t="s">
        <v>64</v>
      </c>
    </row>
    <row r="31" spans="1:24" ht="20.149999999999999" customHeight="1" x14ac:dyDescent="0.2">
      <c r="A31" s="418"/>
      <c r="B31" s="419" t="s">
        <v>441</v>
      </c>
      <c r="C31" s="420">
        <v>1250</v>
      </c>
      <c r="D31" s="421"/>
      <c r="E31" s="418"/>
      <c r="F31" s="426"/>
      <c r="G31" s="473"/>
      <c r="H31" s="421"/>
      <c r="I31" s="418"/>
      <c r="J31" s="424"/>
      <c r="K31" s="425"/>
      <c r="L31" s="450"/>
      <c r="M31" s="418"/>
      <c r="N31" s="419" t="s">
        <v>441</v>
      </c>
      <c r="O31" s="420">
        <v>840</v>
      </c>
      <c r="P31" s="421"/>
      <c r="Q31" s="423"/>
      <c r="R31" s="419" t="s">
        <v>441</v>
      </c>
      <c r="S31" s="420">
        <v>4700</v>
      </c>
      <c r="T31" s="429"/>
      <c r="U31" s="418"/>
      <c r="V31" s="419" t="s">
        <v>442</v>
      </c>
      <c r="W31" s="420">
        <v>1370</v>
      </c>
      <c r="X31" s="421"/>
    </row>
    <row r="32" spans="1:24" ht="20.149999999999999" customHeight="1" x14ac:dyDescent="0.2">
      <c r="A32" s="418"/>
      <c r="B32" s="424"/>
      <c r="C32" s="425"/>
      <c r="D32" s="421"/>
      <c r="E32" s="418"/>
      <c r="F32" s="424"/>
      <c r="G32" s="425"/>
      <c r="H32" s="421"/>
      <c r="I32" s="418"/>
      <c r="J32" s="424"/>
      <c r="K32" s="425"/>
      <c r="L32" s="450"/>
      <c r="M32" s="418"/>
      <c r="N32" s="424"/>
      <c r="O32" s="425"/>
      <c r="P32" s="421"/>
      <c r="Q32" s="418"/>
      <c r="R32" s="430"/>
      <c r="S32" s="431"/>
      <c r="T32" s="421"/>
      <c r="U32" s="418"/>
      <c r="V32" s="424"/>
      <c r="W32" s="425"/>
      <c r="X32" s="450"/>
    </row>
    <row r="33" spans="1:28" ht="20.149999999999999" customHeight="1" thickBot="1" x14ac:dyDescent="0.25">
      <c r="A33" s="764" t="s">
        <v>348</v>
      </c>
      <c r="B33" s="765"/>
      <c r="C33" s="477">
        <f>SUM(C31:C32)</f>
        <v>1250</v>
      </c>
      <c r="D33" s="433">
        <f>SUM(D31:D32)</f>
        <v>0</v>
      </c>
      <c r="E33" s="764" t="s">
        <v>348</v>
      </c>
      <c r="F33" s="765"/>
      <c r="G33" s="477"/>
      <c r="H33" s="433"/>
      <c r="I33" s="764" t="s">
        <v>348</v>
      </c>
      <c r="J33" s="765"/>
      <c r="K33" s="479"/>
      <c r="L33" s="457"/>
      <c r="M33" s="764" t="s">
        <v>348</v>
      </c>
      <c r="N33" s="765"/>
      <c r="O33" s="477">
        <f>SUM(O31:O32)</f>
        <v>840</v>
      </c>
      <c r="P33" s="433">
        <f>SUM(P31:P32)</f>
        <v>0</v>
      </c>
      <c r="Q33" s="764" t="s">
        <v>348</v>
      </c>
      <c r="R33" s="765"/>
      <c r="S33" s="477">
        <f>SUM(S31:S32)</f>
        <v>4700</v>
      </c>
      <c r="T33" s="433">
        <f>SUM(T31:T32)</f>
        <v>0</v>
      </c>
      <c r="U33" s="764" t="s">
        <v>348</v>
      </c>
      <c r="V33" s="765"/>
      <c r="W33" s="477">
        <f>SUM(W31:W32)</f>
        <v>1370</v>
      </c>
      <c r="X33" s="433">
        <f>SUM(X31:X32)</f>
        <v>0</v>
      </c>
    </row>
    <row r="34" spans="1:28" ht="20.149999999999999" customHeight="1" thickBot="1" x14ac:dyDescent="0.25">
      <c r="A34" s="129" t="s">
        <v>496</v>
      </c>
      <c r="U34" s="764" t="s">
        <v>349</v>
      </c>
      <c r="V34" s="765"/>
      <c r="W34" s="477">
        <f>SUM(C33,G33,K33,O33,S33,W33)</f>
        <v>8160</v>
      </c>
      <c r="X34" s="485">
        <f>SUM(D33,H33,L33,P33,T33,X33)</f>
        <v>0</v>
      </c>
    </row>
    <row r="35" spans="1:28" ht="13.5" customHeight="1" x14ac:dyDescent="0.2">
      <c r="B35" s="498"/>
      <c r="U35" s="438"/>
      <c r="V35" s="438"/>
      <c r="W35" s="439"/>
      <c r="X35" s="440"/>
    </row>
    <row r="36" spans="1:28" ht="13.5" customHeight="1" x14ac:dyDescent="0.2">
      <c r="B36" s="444"/>
      <c r="U36" s="438"/>
      <c r="V36" s="438"/>
      <c r="W36" s="439"/>
      <c r="X36" s="440"/>
    </row>
    <row r="37" spans="1:28" ht="13.5" customHeight="1" x14ac:dyDescent="0.2">
      <c r="B37" s="405" t="s">
        <v>114</v>
      </c>
      <c r="C37" s="406" t="s">
        <v>115</v>
      </c>
      <c r="U37" s="438"/>
      <c r="V37" s="438"/>
      <c r="W37" s="439"/>
      <c r="X37" s="440"/>
    </row>
    <row r="38" spans="1:28" ht="19" x14ac:dyDescent="0.2">
      <c r="L38" s="441" t="s">
        <v>350</v>
      </c>
      <c r="Q38" s="153"/>
      <c r="R38" s="153" t="s">
        <v>117</v>
      </c>
      <c r="X38" s="442"/>
    </row>
    <row r="39" spans="1:28" ht="16.5" x14ac:dyDescent="0.2">
      <c r="Q39" s="153"/>
      <c r="R39" s="153" t="s">
        <v>118</v>
      </c>
      <c r="X39" s="443"/>
    </row>
    <row r="40" spans="1:28" ht="16.5" x14ac:dyDescent="0.2">
      <c r="Q40" s="153"/>
      <c r="R40" s="153" t="s">
        <v>119</v>
      </c>
    </row>
    <row r="43" spans="1:28" x14ac:dyDescent="0.2">
      <c r="Z43" s="445" t="s">
        <v>443</v>
      </c>
      <c r="AA43" s="445"/>
      <c r="AB43" s="445"/>
    </row>
    <row r="44" spans="1:28" x14ac:dyDescent="0.2">
      <c r="Z44" s="446"/>
      <c r="AA44" s="446" t="s">
        <v>444</v>
      </c>
      <c r="AB44" s="446"/>
    </row>
    <row r="45" spans="1:28" x14ac:dyDescent="0.2">
      <c r="Z45" s="446"/>
      <c r="AA45" s="446" t="s">
        <v>445</v>
      </c>
      <c r="AB45" s="446"/>
    </row>
  </sheetData>
  <sheetProtection algorithmName="SHA-512" hashValue="2ncnrjy2JKx5/MfkDFlxaOlIPxl/RiwlCuNcn9DxBazJxedwEdlL/p1Nz5XwXOS4ZHorX19tlV+c3v9OtXXRTQ==" saltValue="YXZMXz/sTNvKJm3OwfUiEg==" spinCount="100000" sheet="1" objects="1" scenarios="1" formatCells="0" formatColumns="0" formatRows="0" insertColumns="0" insertRows="0" insertHyperlinks="0" deleteColumns="0" deleteRows="0" sort="0" autoFilter="0" pivotTables="0"/>
  <mergeCells count="41">
    <mergeCell ref="Q1:R2"/>
    <mergeCell ref="S1:S2"/>
    <mergeCell ref="T1:V2"/>
    <mergeCell ref="A3:B4"/>
    <mergeCell ref="C3:G4"/>
    <mergeCell ref="J3:J4"/>
    <mergeCell ref="K3:V4"/>
    <mergeCell ref="A1:B2"/>
    <mergeCell ref="C1:G2"/>
    <mergeCell ref="H1:I2"/>
    <mergeCell ref="J1:J2"/>
    <mergeCell ref="K1:O2"/>
    <mergeCell ref="P1:P2"/>
    <mergeCell ref="U17:V17"/>
    <mergeCell ref="W3:X4"/>
    <mergeCell ref="A7:D8"/>
    <mergeCell ref="E7:H8"/>
    <mergeCell ref="I7:L8"/>
    <mergeCell ref="M7:P8"/>
    <mergeCell ref="Q7:T8"/>
    <mergeCell ref="U7:X8"/>
    <mergeCell ref="A17:B17"/>
    <mergeCell ref="E17:F17"/>
    <mergeCell ref="I17:J17"/>
    <mergeCell ref="M17:N17"/>
    <mergeCell ref="Q17:R17"/>
    <mergeCell ref="U18:V18"/>
    <mergeCell ref="A27:B27"/>
    <mergeCell ref="E27:F27"/>
    <mergeCell ref="I27:J27"/>
    <mergeCell ref="M27:N27"/>
    <mergeCell ref="Q27:R27"/>
    <mergeCell ref="U27:V27"/>
    <mergeCell ref="U34:V34"/>
    <mergeCell ref="U28:V28"/>
    <mergeCell ref="A33:B33"/>
    <mergeCell ref="E33:F33"/>
    <mergeCell ref="I33:J33"/>
    <mergeCell ref="M33:N33"/>
    <mergeCell ref="Q33:R33"/>
    <mergeCell ref="U33:V33"/>
  </mergeCells>
  <phoneticPr fontId="4"/>
  <conditionalFormatting sqref="D10:D16 H10:H16 L10:L16 P10:P16 T10:T16 X10:X16 T21 D21:D26 H21:H26 L21:L26 P21:P26 X21:X26 T23:T26 D31:D32 H31:H32 L31:L32 P31:P32 T31:T32 X31:X32">
    <cfRule type="cellIs" dxfId="11" priority="1" stopIfTrue="1" operator="lessThan">
      <formula>C10</formula>
    </cfRule>
    <cfRule type="cellIs" dxfId="10" priority="2" stopIfTrue="1" operator="greaterThan">
      <formula>C10</formula>
    </cfRule>
  </conditionalFormatting>
  <printOptions horizontalCentered="1"/>
  <pageMargins left="0.39370078740157483" right="0.23" top="0.47" bottom="0.2" header="0.26" footer="0.22"/>
  <pageSetup paperSize="9" scale="73" orientation="landscape" horizontalDpi="300" verticalDpi="300" r:id="rId1"/>
  <headerFooter alignWithMargins="0">
    <oddHeader>&amp;L&amp;14新聞折込広告部数明細表</oddHeader>
    <oddFooter>&amp;L&amp;14長野県　南信地区－２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48"/>
  <sheetViews>
    <sheetView showGridLines="0" showZeros="0" view="pageBreakPreview" zoomScale="50" zoomScaleNormal="50" zoomScaleSheetLayoutView="50" workbookViewId="0">
      <pane ySplit="9" topLeftCell="A10" activePane="bottomLeft" state="frozen"/>
      <selection activeCell="F20" sqref="F20"/>
      <selection pane="bottomLeft" activeCell="P26" sqref="P26"/>
    </sheetView>
  </sheetViews>
  <sheetFormatPr defaultColWidth="9" defaultRowHeight="13" x14ac:dyDescent="0.2"/>
  <cols>
    <col min="1" max="1" width="3.08984375" style="406" customWidth="1"/>
    <col min="2" max="2" width="11.7265625" style="406" customWidth="1"/>
    <col min="3" max="4" width="7.7265625" style="406" customWidth="1"/>
    <col min="5" max="5" width="3.08984375" style="406" customWidth="1"/>
    <col min="6" max="6" width="11.7265625" style="406" customWidth="1"/>
    <col min="7" max="8" width="7.7265625" style="406" customWidth="1"/>
    <col min="9" max="9" width="3.08984375" style="406" customWidth="1"/>
    <col min="10" max="10" width="11.7265625" style="406" customWidth="1"/>
    <col min="11" max="12" width="7.7265625" style="406" customWidth="1"/>
    <col min="13" max="13" width="3.08984375" style="406" customWidth="1"/>
    <col min="14" max="14" width="11.7265625" style="406" customWidth="1"/>
    <col min="15" max="16" width="7.7265625" style="406" customWidth="1"/>
    <col min="17" max="17" width="3.08984375" style="406" customWidth="1"/>
    <col min="18" max="18" width="11.7265625" style="406" customWidth="1"/>
    <col min="19" max="20" width="7.7265625" style="406" customWidth="1"/>
    <col min="21" max="21" width="3.08984375" style="406" customWidth="1"/>
    <col min="22" max="22" width="11.7265625" style="406" customWidth="1"/>
    <col min="23" max="24" width="7.7265625" style="406" customWidth="1"/>
    <col min="25" max="27" width="9" style="406"/>
    <col min="28" max="28" width="10.90625" style="406" customWidth="1"/>
    <col min="29" max="16384" width="9" style="406"/>
  </cols>
  <sheetData>
    <row r="1" spans="1:24" ht="15.75" customHeight="1" x14ac:dyDescent="0.2">
      <c r="A1" s="796" t="s">
        <v>304</v>
      </c>
      <c r="B1" s="797"/>
      <c r="C1" s="784"/>
      <c r="D1" s="798"/>
      <c r="E1" s="798"/>
      <c r="F1" s="798"/>
      <c r="G1" s="798"/>
      <c r="H1" s="806" t="s">
        <v>178</v>
      </c>
      <c r="I1" s="807"/>
      <c r="J1" s="788" t="s">
        <v>305</v>
      </c>
      <c r="K1" s="810"/>
      <c r="L1" s="811"/>
      <c r="M1" s="811"/>
      <c r="N1" s="811"/>
      <c r="O1" s="812"/>
      <c r="P1" s="788" t="s">
        <v>272</v>
      </c>
      <c r="Q1" s="784"/>
      <c r="R1" s="785"/>
      <c r="S1" s="788" t="s">
        <v>307</v>
      </c>
      <c r="T1" s="790"/>
      <c r="U1" s="791"/>
      <c r="V1" s="792"/>
    </row>
    <row r="2" spans="1:24" ht="15.75" customHeight="1" x14ac:dyDescent="0.2">
      <c r="A2" s="796"/>
      <c r="B2" s="797"/>
      <c r="C2" s="786"/>
      <c r="D2" s="799"/>
      <c r="E2" s="799"/>
      <c r="F2" s="799"/>
      <c r="G2" s="799"/>
      <c r="H2" s="808"/>
      <c r="I2" s="809"/>
      <c r="J2" s="789"/>
      <c r="K2" s="813"/>
      <c r="L2" s="814"/>
      <c r="M2" s="814"/>
      <c r="N2" s="814"/>
      <c r="O2" s="815"/>
      <c r="P2" s="789"/>
      <c r="Q2" s="786"/>
      <c r="R2" s="787"/>
      <c r="S2" s="789"/>
      <c r="T2" s="793"/>
      <c r="U2" s="794"/>
      <c r="V2" s="795"/>
    </row>
    <row r="3" spans="1:24" ht="15.75" customHeight="1" x14ac:dyDescent="0.2">
      <c r="A3" s="796" t="s">
        <v>308</v>
      </c>
      <c r="B3" s="797"/>
      <c r="C3" s="784"/>
      <c r="D3" s="798"/>
      <c r="E3" s="798"/>
      <c r="F3" s="798"/>
      <c r="G3" s="798"/>
      <c r="H3" s="407"/>
      <c r="I3" s="408"/>
      <c r="J3" s="788" t="s">
        <v>309</v>
      </c>
      <c r="K3" s="800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2"/>
      <c r="W3" s="770" t="s">
        <v>446</v>
      </c>
      <c r="X3" s="771"/>
    </row>
    <row r="4" spans="1:24" ht="15.75" customHeight="1" x14ac:dyDescent="0.2">
      <c r="A4" s="796"/>
      <c r="B4" s="797"/>
      <c r="C4" s="786"/>
      <c r="D4" s="799"/>
      <c r="E4" s="799"/>
      <c r="F4" s="799"/>
      <c r="G4" s="799"/>
      <c r="H4" s="409"/>
      <c r="I4" s="410"/>
      <c r="J4" s="789"/>
      <c r="K4" s="803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5"/>
      <c r="W4" s="770"/>
      <c r="X4" s="771"/>
    </row>
    <row r="6" spans="1:24" ht="17" thickBot="1" x14ac:dyDescent="0.25">
      <c r="A6" s="411" t="s">
        <v>447</v>
      </c>
      <c r="X6" s="412" t="str">
        <f>IF(SUM(X19,X36)&gt;=1,SUM(X19,X36),"")</f>
        <v/>
      </c>
    </row>
    <row r="7" spans="1:24" ht="17.25" customHeight="1" x14ac:dyDescent="0.2">
      <c r="A7" s="772" t="s">
        <v>312</v>
      </c>
      <c r="B7" s="773"/>
      <c r="C7" s="773"/>
      <c r="D7" s="774"/>
      <c r="E7" s="772" t="s">
        <v>313</v>
      </c>
      <c r="F7" s="773"/>
      <c r="G7" s="773"/>
      <c r="H7" s="774"/>
      <c r="I7" s="772"/>
      <c r="J7" s="773"/>
      <c r="K7" s="773"/>
      <c r="L7" s="774"/>
      <c r="M7" s="772" t="s">
        <v>314</v>
      </c>
      <c r="N7" s="773"/>
      <c r="O7" s="773"/>
      <c r="P7" s="774"/>
      <c r="Q7" s="778" t="s">
        <v>315</v>
      </c>
      <c r="R7" s="779"/>
      <c r="S7" s="779"/>
      <c r="T7" s="780"/>
      <c r="U7" s="772" t="s">
        <v>316</v>
      </c>
      <c r="V7" s="773"/>
      <c r="W7" s="773"/>
      <c r="X7" s="774"/>
    </row>
    <row r="8" spans="1:24" ht="17.25" customHeight="1" x14ac:dyDescent="0.2">
      <c r="A8" s="775"/>
      <c r="B8" s="776"/>
      <c r="C8" s="776"/>
      <c r="D8" s="777"/>
      <c r="E8" s="775"/>
      <c r="F8" s="776"/>
      <c r="G8" s="776"/>
      <c r="H8" s="777"/>
      <c r="I8" s="775"/>
      <c r="J8" s="776"/>
      <c r="K8" s="776"/>
      <c r="L8" s="777"/>
      <c r="M8" s="775"/>
      <c r="N8" s="776"/>
      <c r="O8" s="776"/>
      <c r="P8" s="777"/>
      <c r="Q8" s="781"/>
      <c r="R8" s="782"/>
      <c r="S8" s="782"/>
      <c r="T8" s="783"/>
      <c r="U8" s="775"/>
      <c r="V8" s="776"/>
      <c r="W8" s="776"/>
      <c r="X8" s="777"/>
    </row>
    <row r="9" spans="1:24" ht="20.149999999999999" customHeight="1" x14ac:dyDescent="0.2">
      <c r="A9" s="414"/>
      <c r="B9" s="415" t="s">
        <v>317</v>
      </c>
      <c r="C9" s="415" t="s">
        <v>63</v>
      </c>
      <c r="D9" s="416" t="s">
        <v>64</v>
      </c>
      <c r="E9" s="414"/>
      <c r="F9" s="415" t="s">
        <v>317</v>
      </c>
      <c r="G9" s="415" t="s">
        <v>63</v>
      </c>
      <c r="H9" s="416" t="s">
        <v>64</v>
      </c>
      <c r="I9" s="414"/>
      <c r="J9" s="415" t="s">
        <v>317</v>
      </c>
      <c r="K9" s="415" t="s">
        <v>63</v>
      </c>
      <c r="L9" s="416" t="s">
        <v>64</v>
      </c>
      <c r="M9" s="414"/>
      <c r="N9" s="415" t="s">
        <v>317</v>
      </c>
      <c r="O9" s="415" t="s">
        <v>63</v>
      </c>
      <c r="P9" s="416" t="s">
        <v>64</v>
      </c>
      <c r="Q9" s="414"/>
      <c r="R9" s="415" t="s">
        <v>317</v>
      </c>
      <c r="S9" s="415" t="s">
        <v>63</v>
      </c>
      <c r="T9" s="416" t="s">
        <v>64</v>
      </c>
      <c r="U9" s="414"/>
      <c r="V9" s="415" t="s">
        <v>317</v>
      </c>
      <c r="W9" s="415" t="s">
        <v>63</v>
      </c>
      <c r="X9" s="416" t="s">
        <v>64</v>
      </c>
    </row>
    <row r="10" spans="1:24" ht="20.149999999999999" customHeight="1" x14ac:dyDescent="0.2">
      <c r="A10" s="418"/>
      <c r="B10" s="419" t="s">
        <v>448</v>
      </c>
      <c r="C10" s="451">
        <v>1630</v>
      </c>
      <c r="D10" s="421"/>
      <c r="E10" s="418"/>
      <c r="F10" s="419" t="s">
        <v>449</v>
      </c>
      <c r="G10" s="451">
        <v>900</v>
      </c>
      <c r="H10" s="421"/>
      <c r="I10" s="418"/>
      <c r="J10" s="463"/>
      <c r="K10" s="486"/>
      <c r="L10" s="450"/>
      <c r="M10" s="418"/>
      <c r="N10" s="419" t="s">
        <v>450</v>
      </c>
      <c r="O10" s="451">
        <v>790</v>
      </c>
      <c r="P10" s="421"/>
      <c r="Q10" s="418"/>
      <c r="R10" s="419" t="s">
        <v>450</v>
      </c>
      <c r="S10" s="451">
        <v>2860</v>
      </c>
      <c r="T10" s="421"/>
      <c r="U10" s="418"/>
      <c r="V10" s="419" t="s">
        <v>451</v>
      </c>
      <c r="W10" s="451">
        <v>1460</v>
      </c>
      <c r="X10" s="421"/>
    </row>
    <row r="11" spans="1:24" ht="20.149999999999999" customHeight="1" x14ac:dyDescent="0.2">
      <c r="A11" s="418"/>
      <c r="B11" s="419" t="s">
        <v>452</v>
      </c>
      <c r="C11" s="451">
        <v>1130</v>
      </c>
      <c r="D11" s="421"/>
      <c r="E11" s="418"/>
      <c r="F11" s="419"/>
      <c r="G11" s="487"/>
      <c r="H11" s="421"/>
      <c r="I11" s="418"/>
      <c r="J11" s="463"/>
      <c r="K11" s="486"/>
      <c r="L11" s="450"/>
      <c r="M11" s="418"/>
      <c r="N11" s="419"/>
      <c r="O11" s="464"/>
      <c r="P11" s="421"/>
      <c r="Q11" s="418"/>
      <c r="R11" s="419" t="s">
        <v>452</v>
      </c>
      <c r="S11" s="451">
        <v>2170</v>
      </c>
      <c r="T11" s="421"/>
      <c r="U11" s="418"/>
      <c r="V11" s="419" t="s">
        <v>453</v>
      </c>
      <c r="W11" s="451">
        <v>1050</v>
      </c>
      <c r="X11" s="421"/>
    </row>
    <row r="12" spans="1:24" ht="20.149999999999999" customHeight="1" x14ac:dyDescent="0.2">
      <c r="A12" s="418"/>
      <c r="B12" s="419" t="s">
        <v>480</v>
      </c>
      <c r="C12" s="451">
        <v>1930</v>
      </c>
      <c r="D12" s="421"/>
      <c r="E12" s="418"/>
      <c r="F12" s="424"/>
      <c r="G12" s="425"/>
      <c r="H12" s="421"/>
      <c r="I12" s="418"/>
      <c r="J12" s="424"/>
      <c r="K12" s="425"/>
      <c r="L12" s="450"/>
      <c r="M12" s="418"/>
      <c r="N12" s="424"/>
      <c r="O12" s="425"/>
      <c r="P12" s="421"/>
      <c r="Q12" s="418"/>
      <c r="R12" s="419" t="s">
        <v>454</v>
      </c>
      <c r="S12" s="451">
        <v>1370</v>
      </c>
      <c r="T12" s="421"/>
      <c r="U12" s="418"/>
      <c r="V12" s="419" t="s">
        <v>455</v>
      </c>
      <c r="W12" s="451">
        <v>680</v>
      </c>
      <c r="X12" s="421"/>
    </row>
    <row r="13" spans="1:24" ht="20.149999999999999" customHeight="1" x14ac:dyDescent="0.2">
      <c r="A13" s="418"/>
      <c r="B13" s="419" t="s">
        <v>458</v>
      </c>
      <c r="C13" s="451">
        <v>2750</v>
      </c>
      <c r="D13" s="421"/>
      <c r="E13" s="418"/>
      <c r="F13" s="424"/>
      <c r="G13" s="425"/>
      <c r="H13" s="421"/>
      <c r="I13" s="418"/>
      <c r="J13" s="424"/>
      <c r="K13" s="425"/>
      <c r="L13" s="450"/>
      <c r="M13" s="418"/>
      <c r="N13" s="424"/>
      <c r="O13" s="425"/>
      <c r="P13" s="421"/>
      <c r="Q13" s="418"/>
      <c r="R13" s="419" t="s">
        <v>456</v>
      </c>
      <c r="S13" s="451">
        <v>1420</v>
      </c>
      <c r="T13" s="421"/>
      <c r="U13" s="418"/>
      <c r="V13" s="419" t="s">
        <v>457</v>
      </c>
      <c r="W13" s="451">
        <v>1770</v>
      </c>
      <c r="X13" s="421"/>
    </row>
    <row r="14" spans="1:24" ht="20.149999999999999" customHeight="1" x14ac:dyDescent="0.2">
      <c r="A14" s="418"/>
      <c r="B14" s="419"/>
      <c r="C14" s="420"/>
      <c r="D14" s="421"/>
      <c r="E14" s="418"/>
      <c r="F14" s="424"/>
      <c r="G14" s="425"/>
      <c r="H14" s="421"/>
      <c r="I14" s="418"/>
      <c r="J14" s="424"/>
      <c r="K14" s="425"/>
      <c r="L14" s="450"/>
      <c r="M14" s="418"/>
      <c r="N14" s="424"/>
      <c r="O14" s="425"/>
      <c r="P14" s="421"/>
      <c r="Q14" s="418"/>
      <c r="R14" s="419" t="s">
        <v>459</v>
      </c>
      <c r="S14" s="451">
        <v>1400</v>
      </c>
      <c r="T14" s="421"/>
      <c r="U14" s="418"/>
      <c r="V14" s="419" t="s">
        <v>460</v>
      </c>
      <c r="W14" s="451">
        <v>410</v>
      </c>
      <c r="X14" s="421"/>
    </row>
    <row r="15" spans="1:24" ht="20.149999999999999" customHeight="1" x14ac:dyDescent="0.2">
      <c r="A15" s="418"/>
      <c r="B15" s="419"/>
      <c r="C15" s="420"/>
      <c r="D15" s="421"/>
      <c r="E15" s="418"/>
      <c r="F15" s="424"/>
      <c r="G15" s="425"/>
      <c r="H15" s="421"/>
      <c r="I15" s="418"/>
      <c r="J15" s="424"/>
      <c r="K15" s="425"/>
      <c r="L15" s="450"/>
      <c r="M15" s="418"/>
      <c r="N15" s="424"/>
      <c r="O15" s="425"/>
      <c r="P15" s="421"/>
      <c r="Q15" s="418"/>
      <c r="R15" s="419"/>
      <c r="S15" s="448"/>
      <c r="T15" s="421"/>
      <c r="U15" s="418"/>
      <c r="V15" s="419" t="s">
        <v>488</v>
      </c>
      <c r="W15" s="420">
        <v>1150</v>
      </c>
      <c r="X15" s="421"/>
    </row>
    <row r="16" spans="1:24" ht="20.149999999999999" customHeight="1" x14ac:dyDescent="0.2">
      <c r="A16" s="418"/>
      <c r="B16" s="419"/>
      <c r="C16" s="451"/>
      <c r="D16" s="421"/>
      <c r="E16" s="418"/>
      <c r="F16" s="424"/>
      <c r="G16" s="425"/>
      <c r="H16" s="421"/>
      <c r="I16" s="418"/>
      <c r="J16" s="424"/>
      <c r="K16" s="425"/>
      <c r="L16" s="450"/>
      <c r="M16" s="418"/>
      <c r="N16" s="424"/>
      <c r="O16" s="425"/>
      <c r="P16" s="421"/>
      <c r="Q16" s="418"/>
      <c r="R16" s="424"/>
      <c r="S16" s="425"/>
      <c r="T16" s="421"/>
      <c r="U16" s="418"/>
      <c r="V16" s="419" t="s">
        <v>489</v>
      </c>
      <c r="W16" s="569">
        <v>180</v>
      </c>
      <c r="X16" s="421"/>
    </row>
    <row r="17" spans="1:24" ht="20.149999999999999" customHeight="1" x14ac:dyDescent="0.2">
      <c r="A17" s="418"/>
      <c r="B17" s="424"/>
      <c r="C17" s="425"/>
      <c r="D17" s="421"/>
      <c r="E17" s="418"/>
      <c r="F17" s="424"/>
      <c r="G17" s="425"/>
      <c r="H17" s="421"/>
      <c r="I17" s="418"/>
      <c r="J17" s="424"/>
      <c r="K17" s="425"/>
      <c r="L17" s="450"/>
      <c r="M17" s="418"/>
      <c r="N17" s="424"/>
      <c r="O17" s="425"/>
      <c r="P17" s="421"/>
      <c r="Q17" s="418"/>
      <c r="R17" s="424"/>
      <c r="S17" s="425"/>
      <c r="T17" s="421"/>
      <c r="U17" s="418"/>
      <c r="V17" s="424"/>
      <c r="W17" s="425"/>
      <c r="X17" s="421"/>
    </row>
    <row r="18" spans="1:24" ht="20.149999999999999" customHeight="1" thickBot="1" x14ac:dyDescent="0.25">
      <c r="A18" s="764" t="s">
        <v>348</v>
      </c>
      <c r="B18" s="765"/>
      <c r="C18" s="477">
        <f>SUM(C10:C17)</f>
        <v>7440</v>
      </c>
      <c r="D18" s="433">
        <f>SUM(D10:D17)</f>
        <v>0</v>
      </c>
      <c r="E18" s="764" t="s">
        <v>348</v>
      </c>
      <c r="F18" s="765"/>
      <c r="G18" s="488">
        <f>SUM(G10:G17)</f>
        <v>900</v>
      </c>
      <c r="H18" s="433">
        <f>SUM(H10:H17)</f>
        <v>0</v>
      </c>
      <c r="I18" s="764" t="s">
        <v>348</v>
      </c>
      <c r="J18" s="765"/>
      <c r="K18" s="479"/>
      <c r="L18" s="457"/>
      <c r="M18" s="764" t="s">
        <v>348</v>
      </c>
      <c r="N18" s="765"/>
      <c r="O18" s="477">
        <f>SUM(O10:O17)</f>
        <v>790</v>
      </c>
      <c r="P18" s="433">
        <f>SUM(P10:P17)</f>
        <v>0</v>
      </c>
      <c r="Q18" s="764" t="s">
        <v>348</v>
      </c>
      <c r="R18" s="765"/>
      <c r="S18" s="477">
        <f>SUM(S10:S17)</f>
        <v>9220</v>
      </c>
      <c r="T18" s="433">
        <f>SUM(T10:T17)</f>
        <v>0</v>
      </c>
      <c r="U18" s="766" t="s">
        <v>348</v>
      </c>
      <c r="V18" s="767"/>
      <c r="W18" s="477">
        <f>SUM(W10:W17)</f>
        <v>6700</v>
      </c>
      <c r="X18" s="433">
        <f>SUM(X10:X17)</f>
        <v>0</v>
      </c>
    </row>
    <row r="19" spans="1:24" ht="20.149999999999999" customHeight="1" thickBot="1" x14ac:dyDescent="0.25">
      <c r="U19" s="816" t="s">
        <v>349</v>
      </c>
      <c r="V19" s="817"/>
      <c r="W19" s="477">
        <f>SUM(C18,G18,K18,O18,S18,W18)</f>
        <v>25050</v>
      </c>
      <c r="X19" s="437">
        <f>SUM(D18,H18,L18,P18,T18,X18)</f>
        <v>0</v>
      </c>
    </row>
    <row r="20" spans="1:24" ht="17" thickBot="1" x14ac:dyDescent="0.25">
      <c r="A20" s="411" t="s">
        <v>461</v>
      </c>
    </row>
    <row r="21" spans="1:24" ht="20.149999999999999" customHeight="1" x14ac:dyDescent="0.2">
      <c r="A21" s="458"/>
      <c r="B21" s="459" t="s">
        <v>317</v>
      </c>
      <c r="C21" s="459" t="s">
        <v>63</v>
      </c>
      <c r="D21" s="460" t="s">
        <v>64</v>
      </c>
      <c r="E21" s="458"/>
      <c r="F21" s="459" t="s">
        <v>317</v>
      </c>
      <c r="G21" s="459" t="s">
        <v>63</v>
      </c>
      <c r="H21" s="460" t="s">
        <v>64</v>
      </c>
      <c r="I21" s="458"/>
      <c r="J21" s="459" t="s">
        <v>317</v>
      </c>
      <c r="K21" s="459" t="s">
        <v>63</v>
      </c>
      <c r="L21" s="460" t="s">
        <v>64</v>
      </c>
      <c r="M21" s="458"/>
      <c r="N21" s="459" t="s">
        <v>317</v>
      </c>
      <c r="O21" s="459" t="s">
        <v>63</v>
      </c>
      <c r="P21" s="460" t="s">
        <v>64</v>
      </c>
      <c r="Q21" s="458"/>
      <c r="R21" s="459" t="s">
        <v>317</v>
      </c>
      <c r="S21" s="459" t="s">
        <v>63</v>
      </c>
      <c r="T21" s="460" t="s">
        <v>64</v>
      </c>
      <c r="U21" s="458"/>
      <c r="V21" s="459" t="s">
        <v>317</v>
      </c>
      <c r="W21" s="459" t="s">
        <v>63</v>
      </c>
      <c r="X21" s="460" t="s">
        <v>64</v>
      </c>
    </row>
    <row r="22" spans="1:24" ht="20.149999999999999" customHeight="1" x14ac:dyDescent="0.2">
      <c r="A22" s="418"/>
      <c r="B22" s="419" t="s">
        <v>464</v>
      </c>
      <c r="C22" s="451">
        <v>1290</v>
      </c>
      <c r="D22" s="421"/>
      <c r="E22" s="418"/>
      <c r="F22" s="424"/>
      <c r="G22" s="425"/>
      <c r="H22" s="450"/>
      <c r="I22" s="418"/>
      <c r="J22" s="424"/>
      <c r="K22" s="425"/>
      <c r="L22" s="450"/>
      <c r="M22" s="418"/>
      <c r="N22" s="424"/>
      <c r="O22" s="425"/>
      <c r="P22" s="450"/>
      <c r="Q22" s="418"/>
      <c r="R22" s="419" t="s">
        <v>464</v>
      </c>
      <c r="S22" s="451">
        <v>2220</v>
      </c>
      <c r="T22" s="421"/>
      <c r="U22" s="418"/>
      <c r="V22" s="419" t="s">
        <v>462</v>
      </c>
      <c r="W22" s="451">
        <v>1380</v>
      </c>
      <c r="X22" s="421"/>
    </row>
    <row r="23" spans="1:24" ht="20.149999999999999" customHeight="1" x14ac:dyDescent="0.2">
      <c r="A23" s="418"/>
      <c r="B23" s="419" t="s">
        <v>466</v>
      </c>
      <c r="C23" s="451">
        <v>1260</v>
      </c>
      <c r="D23" s="421"/>
      <c r="E23" s="418"/>
      <c r="F23" s="424"/>
      <c r="G23" s="425"/>
      <c r="H23" s="450"/>
      <c r="I23" s="418"/>
      <c r="J23" s="424"/>
      <c r="K23" s="425"/>
      <c r="L23" s="450"/>
      <c r="M23" s="418"/>
      <c r="N23" s="424"/>
      <c r="O23" s="425"/>
      <c r="P23" s="450"/>
      <c r="Q23" s="418"/>
      <c r="R23" s="419" t="s">
        <v>466</v>
      </c>
      <c r="S23" s="451">
        <v>1730</v>
      </c>
      <c r="T23" s="421"/>
      <c r="U23" s="418"/>
      <c r="V23" s="419" t="s">
        <v>463</v>
      </c>
      <c r="W23" s="451">
        <v>770</v>
      </c>
      <c r="X23" s="421"/>
    </row>
    <row r="24" spans="1:24" ht="20.149999999999999" customHeight="1" x14ac:dyDescent="0.2">
      <c r="A24" s="418"/>
      <c r="B24" s="419" t="s">
        <v>468</v>
      </c>
      <c r="C24" s="451">
        <v>330</v>
      </c>
      <c r="D24" s="421"/>
      <c r="E24" s="418"/>
      <c r="F24" s="424"/>
      <c r="G24" s="425"/>
      <c r="H24" s="450"/>
      <c r="I24" s="418"/>
      <c r="J24" s="424"/>
      <c r="K24" s="425"/>
      <c r="L24" s="450"/>
      <c r="M24" s="418"/>
      <c r="N24" s="424"/>
      <c r="O24" s="425"/>
      <c r="P24" s="450"/>
      <c r="Q24" s="418"/>
      <c r="R24" s="419" t="s">
        <v>468</v>
      </c>
      <c r="S24" s="451">
        <v>470</v>
      </c>
      <c r="T24" s="421"/>
      <c r="U24" s="418"/>
      <c r="V24" s="419" t="s">
        <v>465</v>
      </c>
      <c r="W24" s="451">
        <v>330</v>
      </c>
      <c r="X24" s="421"/>
    </row>
    <row r="25" spans="1:24" ht="20.149999999999999" customHeight="1" x14ac:dyDescent="0.2">
      <c r="A25" s="418"/>
      <c r="B25" s="419" t="s">
        <v>470</v>
      </c>
      <c r="C25" s="489">
        <v>50</v>
      </c>
      <c r="D25" s="421"/>
      <c r="E25" s="418"/>
      <c r="F25" s="424"/>
      <c r="G25" s="425"/>
      <c r="H25" s="450"/>
      <c r="I25" s="418"/>
      <c r="J25" s="424"/>
      <c r="K25" s="425"/>
      <c r="L25" s="450"/>
      <c r="M25" s="418"/>
      <c r="N25" s="424"/>
      <c r="O25" s="425"/>
      <c r="P25" s="450"/>
      <c r="Q25" s="418"/>
      <c r="R25" s="419" t="s">
        <v>470</v>
      </c>
      <c r="S25" s="451">
        <v>220</v>
      </c>
      <c r="T25" s="421"/>
      <c r="U25" s="418"/>
      <c r="V25" s="419" t="s">
        <v>467</v>
      </c>
      <c r="W25" s="451">
        <v>220</v>
      </c>
      <c r="X25" s="421"/>
    </row>
    <row r="26" spans="1:24" ht="20.149999999999999" customHeight="1" x14ac:dyDescent="0.2">
      <c r="A26" s="418"/>
      <c r="B26" s="419"/>
      <c r="C26" s="489"/>
      <c r="D26" s="421"/>
      <c r="E26" s="418"/>
      <c r="F26" s="424"/>
      <c r="G26" s="425"/>
      <c r="H26" s="450"/>
      <c r="I26" s="418"/>
      <c r="J26" s="424"/>
      <c r="K26" s="425"/>
      <c r="L26" s="450"/>
      <c r="M26" s="418"/>
      <c r="N26" s="424"/>
      <c r="O26" s="425"/>
      <c r="P26" s="450"/>
      <c r="Q26" s="418"/>
      <c r="R26" s="419"/>
      <c r="S26" s="451"/>
      <c r="T26" s="421"/>
      <c r="U26" s="418"/>
      <c r="V26" s="419" t="s">
        <v>469</v>
      </c>
      <c r="W26" s="451">
        <v>560</v>
      </c>
      <c r="X26" s="421"/>
    </row>
    <row r="27" spans="1:24" ht="20.149999999999999" customHeight="1" x14ac:dyDescent="0.2">
      <c r="A27" s="423"/>
      <c r="B27" s="419"/>
      <c r="C27" s="489"/>
      <c r="D27" s="429"/>
      <c r="E27" s="418"/>
      <c r="F27" s="424"/>
      <c r="G27" s="425"/>
      <c r="H27" s="450"/>
      <c r="I27" s="418"/>
      <c r="J27" s="424"/>
      <c r="K27" s="425"/>
      <c r="L27" s="450"/>
      <c r="M27" s="418"/>
      <c r="N27" s="424"/>
      <c r="O27" s="425"/>
      <c r="P27" s="450"/>
      <c r="Q27" s="418"/>
      <c r="R27" s="490"/>
      <c r="S27" s="491"/>
      <c r="T27" s="421"/>
      <c r="U27" s="418"/>
      <c r="V27" s="419" t="s">
        <v>471</v>
      </c>
      <c r="W27" s="451">
        <v>420</v>
      </c>
      <c r="X27" s="421"/>
    </row>
    <row r="28" spans="1:24" ht="20.149999999999999" customHeight="1" x14ac:dyDescent="0.2">
      <c r="A28" s="423"/>
      <c r="B28" s="424"/>
      <c r="C28" s="425"/>
      <c r="D28" s="429"/>
      <c r="E28" s="418"/>
      <c r="F28" s="424"/>
      <c r="G28" s="425"/>
      <c r="H28" s="450"/>
      <c r="I28" s="418"/>
      <c r="J28" s="424"/>
      <c r="K28" s="425"/>
      <c r="L28" s="450"/>
      <c r="M28" s="418"/>
      <c r="N28" s="424"/>
      <c r="O28" s="425"/>
      <c r="P28" s="450"/>
      <c r="Q28" s="423"/>
      <c r="R28" s="424"/>
      <c r="S28" s="425"/>
      <c r="T28" s="429"/>
      <c r="U28" s="418"/>
      <c r="V28" s="419" t="s">
        <v>472</v>
      </c>
      <c r="W28" s="451">
        <v>300</v>
      </c>
      <c r="X28" s="421"/>
    </row>
    <row r="29" spans="1:24" ht="20.149999999999999" customHeight="1" x14ac:dyDescent="0.2">
      <c r="A29" s="423"/>
      <c r="B29" s="430"/>
      <c r="C29" s="431"/>
      <c r="D29" s="421"/>
      <c r="E29" s="418"/>
      <c r="F29" s="424"/>
      <c r="G29" s="425"/>
      <c r="H29" s="450"/>
      <c r="I29" s="418"/>
      <c r="J29" s="424"/>
      <c r="K29" s="425"/>
      <c r="L29" s="450"/>
      <c r="M29" s="418"/>
      <c r="N29" s="424"/>
      <c r="O29" s="425"/>
      <c r="P29" s="450"/>
      <c r="Q29" s="423"/>
      <c r="R29" s="424"/>
      <c r="S29" s="425"/>
      <c r="T29" s="429"/>
      <c r="U29" s="418"/>
      <c r="V29" s="419" t="s">
        <v>473</v>
      </c>
      <c r="W29" s="451">
        <v>190</v>
      </c>
      <c r="X29" s="421"/>
    </row>
    <row r="30" spans="1:24" ht="20.149999999999999" customHeight="1" x14ac:dyDescent="0.2">
      <c r="A30" s="418"/>
      <c r="B30" s="430"/>
      <c r="C30" s="431"/>
      <c r="D30" s="421"/>
      <c r="E30" s="418"/>
      <c r="F30" s="424"/>
      <c r="G30" s="425"/>
      <c r="H30" s="450"/>
      <c r="I30" s="418"/>
      <c r="J30" s="424"/>
      <c r="K30" s="425"/>
      <c r="L30" s="450"/>
      <c r="M30" s="418"/>
      <c r="N30" s="424"/>
      <c r="O30" s="425"/>
      <c r="P30" s="450"/>
      <c r="Q30" s="418"/>
      <c r="R30" s="430"/>
      <c r="S30" s="431"/>
      <c r="T30" s="421"/>
      <c r="U30" s="418"/>
      <c r="V30" s="419" t="s">
        <v>474</v>
      </c>
      <c r="W30" s="451">
        <v>160</v>
      </c>
      <c r="X30" s="421"/>
    </row>
    <row r="31" spans="1:24" ht="20.149999999999999" customHeight="1" x14ac:dyDescent="0.2">
      <c r="A31" s="418"/>
      <c r="B31" s="424"/>
      <c r="C31" s="425"/>
      <c r="D31" s="421"/>
      <c r="E31" s="418"/>
      <c r="F31" s="424"/>
      <c r="G31" s="425"/>
      <c r="H31" s="450"/>
      <c r="I31" s="418"/>
      <c r="J31" s="424"/>
      <c r="K31" s="425"/>
      <c r="L31" s="450"/>
      <c r="M31" s="418"/>
      <c r="N31" s="424"/>
      <c r="O31" s="425"/>
      <c r="P31" s="450"/>
      <c r="Q31" s="418"/>
      <c r="R31" s="430"/>
      <c r="S31" s="431"/>
      <c r="T31" s="421"/>
      <c r="U31" s="418"/>
      <c r="V31" s="419" t="s">
        <v>475</v>
      </c>
      <c r="W31" s="451">
        <v>250</v>
      </c>
      <c r="X31" s="421"/>
    </row>
    <row r="32" spans="1:24" ht="20.149999999999999" customHeight="1" x14ac:dyDescent="0.2">
      <c r="A32" s="418"/>
      <c r="B32" s="424"/>
      <c r="C32" s="425"/>
      <c r="D32" s="421"/>
      <c r="E32" s="418"/>
      <c r="F32" s="424"/>
      <c r="G32" s="425"/>
      <c r="H32" s="450"/>
      <c r="I32" s="418"/>
      <c r="J32" s="424"/>
      <c r="K32" s="425"/>
      <c r="L32" s="450"/>
      <c r="M32" s="418"/>
      <c r="N32" s="424"/>
      <c r="O32" s="425"/>
      <c r="P32" s="450"/>
      <c r="Q32" s="418"/>
      <c r="R32" s="424"/>
      <c r="S32" s="425"/>
      <c r="T32" s="421"/>
      <c r="U32" s="418"/>
      <c r="V32" s="419" t="s">
        <v>476</v>
      </c>
      <c r="W32" s="451">
        <v>1620</v>
      </c>
      <c r="X32" s="421"/>
    </row>
    <row r="33" spans="1:28" ht="20.149999999999999" customHeight="1" x14ac:dyDescent="0.2">
      <c r="A33" s="418"/>
      <c r="B33" s="424"/>
      <c r="C33" s="425"/>
      <c r="D33" s="421"/>
      <c r="E33" s="418"/>
      <c r="F33" s="424"/>
      <c r="G33" s="425"/>
      <c r="H33" s="450"/>
      <c r="I33" s="418"/>
      <c r="J33" s="424"/>
      <c r="K33" s="425"/>
      <c r="L33" s="450"/>
      <c r="M33" s="418"/>
      <c r="N33" s="424"/>
      <c r="O33" s="425"/>
      <c r="P33" s="450"/>
      <c r="Q33" s="418"/>
      <c r="R33" s="424"/>
      <c r="S33" s="425"/>
      <c r="T33" s="421"/>
      <c r="U33" s="418"/>
      <c r="V33" s="419" t="s">
        <v>477</v>
      </c>
      <c r="W33" s="451">
        <v>250</v>
      </c>
      <c r="X33" s="421"/>
    </row>
    <row r="34" spans="1:28" ht="20.149999999999999" customHeight="1" x14ac:dyDescent="0.2">
      <c r="A34" s="418"/>
      <c r="B34" s="424"/>
      <c r="C34" s="425"/>
      <c r="D34" s="421"/>
      <c r="E34" s="418"/>
      <c r="F34" s="424"/>
      <c r="G34" s="425"/>
      <c r="H34" s="450"/>
      <c r="I34" s="418"/>
      <c r="J34" s="424"/>
      <c r="K34" s="425"/>
      <c r="L34" s="450"/>
      <c r="M34" s="418"/>
      <c r="N34" s="465"/>
      <c r="O34" s="425"/>
      <c r="P34" s="450"/>
      <c r="Q34" s="418"/>
      <c r="R34" s="465"/>
      <c r="S34" s="425"/>
      <c r="T34" s="421"/>
      <c r="U34" s="418"/>
      <c r="V34" s="419" t="s">
        <v>478</v>
      </c>
      <c r="W34" s="451">
        <v>210</v>
      </c>
      <c r="X34" s="421"/>
    </row>
    <row r="35" spans="1:28" ht="20.149999999999999" customHeight="1" thickBot="1" x14ac:dyDescent="0.25">
      <c r="A35" s="764" t="s">
        <v>348</v>
      </c>
      <c r="B35" s="765"/>
      <c r="C35" s="477">
        <f>SUM(C22:C34)</f>
        <v>2930</v>
      </c>
      <c r="D35" s="492">
        <f>SUM(D22:D34)</f>
        <v>0</v>
      </c>
      <c r="E35" s="764" t="s">
        <v>348</v>
      </c>
      <c r="F35" s="765"/>
      <c r="G35" s="479"/>
      <c r="H35" s="457"/>
      <c r="I35" s="764" t="s">
        <v>348</v>
      </c>
      <c r="J35" s="765"/>
      <c r="K35" s="479"/>
      <c r="L35" s="457"/>
      <c r="M35" s="764" t="s">
        <v>348</v>
      </c>
      <c r="N35" s="765"/>
      <c r="O35" s="479"/>
      <c r="P35" s="457"/>
      <c r="Q35" s="764" t="s">
        <v>348</v>
      </c>
      <c r="R35" s="765"/>
      <c r="S35" s="477">
        <f>SUM(S22:S26)</f>
        <v>4640</v>
      </c>
      <c r="T35" s="433">
        <f>SUM(T22:T26)</f>
        <v>0</v>
      </c>
      <c r="U35" s="764" t="s">
        <v>348</v>
      </c>
      <c r="V35" s="765"/>
      <c r="W35" s="477">
        <f>SUM(W22:W34)</f>
        <v>6660</v>
      </c>
      <c r="X35" s="433">
        <f>SUM(X22:X34)</f>
        <v>0</v>
      </c>
    </row>
    <row r="36" spans="1:28" ht="19.5" customHeight="1" thickBot="1" x14ac:dyDescent="0.25">
      <c r="A36" s="129" t="s">
        <v>495</v>
      </c>
      <c r="U36" s="762" t="s">
        <v>349</v>
      </c>
      <c r="V36" s="763"/>
      <c r="W36" s="477">
        <f>SUM(C35,G35,K35,O35,S35,W35)</f>
        <v>14230</v>
      </c>
      <c r="X36" s="437">
        <f>SUM(D35,H35,L35,P35,T35,X35)</f>
        <v>0</v>
      </c>
    </row>
    <row r="37" spans="1:28" ht="14" x14ac:dyDescent="0.2">
      <c r="B37" s="498"/>
      <c r="U37" s="438"/>
      <c r="V37" s="438"/>
      <c r="W37" s="439"/>
      <c r="X37" s="440"/>
    </row>
    <row r="38" spans="1:28" ht="3.75" customHeight="1" x14ac:dyDescent="0.2">
      <c r="B38" s="405"/>
      <c r="U38" s="438"/>
      <c r="V38" s="438"/>
      <c r="W38" s="439"/>
      <c r="X38" s="440"/>
    </row>
    <row r="39" spans="1:28" ht="14.25" customHeight="1" x14ac:dyDescent="0.2">
      <c r="B39" s="405" t="s">
        <v>114</v>
      </c>
      <c r="C39" s="406" t="s">
        <v>115</v>
      </c>
      <c r="U39" s="438"/>
      <c r="V39" s="438"/>
      <c r="W39" s="439"/>
      <c r="X39" s="440"/>
    </row>
    <row r="40" spans="1:28" ht="19" x14ac:dyDescent="0.2">
      <c r="L40" s="441" t="s">
        <v>419</v>
      </c>
      <c r="Q40" s="153"/>
      <c r="R40" s="153" t="s">
        <v>117</v>
      </c>
      <c r="S40" s="153"/>
      <c r="X40" s="442"/>
    </row>
    <row r="41" spans="1:28" ht="16.5" x14ac:dyDescent="0.2">
      <c r="Q41" s="153"/>
      <c r="R41" s="153" t="s">
        <v>118</v>
      </c>
      <c r="S41" s="153"/>
      <c r="X41" s="443"/>
    </row>
    <row r="42" spans="1:28" ht="16.5" x14ac:dyDescent="0.2">
      <c r="Q42" s="153"/>
      <c r="R42" s="153" t="s">
        <v>119</v>
      </c>
      <c r="S42" s="153"/>
    </row>
    <row r="46" spans="1:28" x14ac:dyDescent="0.2">
      <c r="Z46" s="445"/>
      <c r="AA46" s="445"/>
      <c r="AB46" s="445"/>
    </row>
    <row r="47" spans="1:28" x14ac:dyDescent="0.2">
      <c r="Z47" s="446"/>
      <c r="AA47" s="446"/>
      <c r="AB47" s="446"/>
    </row>
    <row r="48" spans="1:28" x14ac:dyDescent="0.2">
      <c r="Z48" s="446"/>
      <c r="AA48" s="446"/>
      <c r="AB48" s="446"/>
    </row>
  </sheetData>
  <sheetProtection algorithmName="SHA-512" hashValue="FxI/fxtbJKMIkElUojHip3hYQqq6JJMPlNeWja+Dd+zxDQntZ7rJBlN4QEj5c9TBGyMgxDAeQ5Iy7nXfhuwOgw==" saltValue="qefCDzTUJiaoCZsyPQjesg==" spinCount="100000" sheet="1" objects="1" scenarios="1" formatCells="0" formatColumns="0" formatRows="0" insertColumns="0" insertRows="0" insertHyperlinks="0" deleteColumns="0" deleteRows="0" sort="0" autoFilter="0" pivotTables="0"/>
  <mergeCells count="34">
    <mergeCell ref="Q1:R2"/>
    <mergeCell ref="S1:S2"/>
    <mergeCell ref="T1:V2"/>
    <mergeCell ref="A3:B4"/>
    <mergeCell ref="C3:G4"/>
    <mergeCell ref="J3:J4"/>
    <mergeCell ref="K3:V4"/>
    <mergeCell ref="A1:B2"/>
    <mergeCell ref="C1:G2"/>
    <mergeCell ref="H1:I2"/>
    <mergeCell ref="J1:J2"/>
    <mergeCell ref="K1:O2"/>
    <mergeCell ref="P1:P2"/>
    <mergeCell ref="U18:V18"/>
    <mergeCell ref="W3:X4"/>
    <mergeCell ref="A7:D8"/>
    <mergeCell ref="E7:H8"/>
    <mergeCell ref="I7:L8"/>
    <mergeCell ref="M7:P8"/>
    <mergeCell ref="Q7:T8"/>
    <mergeCell ref="U7:X8"/>
    <mergeCell ref="A18:B18"/>
    <mergeCell ref="E18:F18"/>
    <mergeCell ref="I18:J18"/>
    <mergeCell ref="M18:N18"/>
    <mergeCell ref="Q18:R18"/>
    <mergeCell ref="U36:V36"/>
    <mergeCell ref="U19:V19"/>
    <mergeCell ref="A35:B35"/>
    <mergeCell ref="E35:F35"/>
    <mergeCell ref="I35:J35"/>
    <mergeCell ref="M35:N35"/>
    <mergeCell ref="Q35:R35"/>
    <mergeCell ref="U35:V35"/>
  </mergeCells>
  <phoneticPr fontId="4"/>
  <conditionalFormatting sqref="D10:D13 T10:T14 H22:H34 L22:L34 P22:P34 X22:X34">
    <cfRule type="cellIs" dxfId="9" priority="15" stopIfTrue="1" operator="lessThan">
      <formula>C10</formula>
    </cfRule>
    <cfRule type="cellIs" dxfId="8" priority="16" stopIfTrue="1" operator="greaterThan">
      <formula>C10</formula>
    </cfRule>
  </conditionalFormatting>
  <conditionalFormatting sqref="D22:D34">
    <cfRule type="cellIs" dxfId="7" priority="3" stopIfTrue="1" operator="lessThan">
      <formula>C22</formula>
    </cfRule>
    <cfRule type="cellIs" dxfId="6" priority="4" stopIfTrue="1" operator="greaterThan">
      <formula>C22</formula>
    </cfRule>
  </conditionalFormatting>
  <conditionalFormatting sqref="H10:H17 L10:L17 P10:P17 D16:D17 T16:T17">
    <cfRule type="cellIs" dxfId="5" priority="13" stopIfTrue="1" operator="lessThan">
      <formula>C10</formula>
    </cfRule>
    <cfRule type="cellIs" dxfId="4" priority="14" stopIfTrue="1" operator="greaterThan">
      <formula>C10</formula>
    </cfRule>
  </conditionalFormatting>
  <conditionalFormatting sqref="T22:T34">
    <cfRule type="cellIs" dxfId="3" priority="1" stopIfTrue="1" operator="lessThan">
      <formula>S22</formula>
    </cfRule>
    <cfRule type="cellIs" dxfId="2" priority="2" stopIfTrue="1" operator="greaterThan">
      <formula>S22</formula>
    </cfRule>
  </conditionalFormatting>
  <conditionalFormatting sqref="X10:X17">
    <cfRule type="cellIs" dxfId="1" priority="5" stopIfTrue="1" operator="lessThan">
      <formula>W10</formula>
    </cfRule>
    <cfRule type="cellIs" dxfId="0" priority="6" stopIfTrue="1" operator="greaterThan">
      <formula>W10</formula>
    </cfRule>
  </conditionalFormatting>
  <printOptions horizontalCentered="1"/>
  <pageMargins left="0.39370078740157483" right="0.39370078740157483" top="0.47" bottom="0.23" header="0.26" footer="0.3"/>
  <pageSetup paperSize="9" scale="71" orientation="landscape" horizontalDpi="300" verticalDpi="300" r:id="rId1"/>
  <headerFooter alignWithMargins="0">
    <oddHeader>&amp;L&amp;14新聞折込広告部数明細表</oddHeader>
    <oddFooter>&amp;L&amp;14長野県　南信地区－３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8"/>
  <sheetViews>
    <sheetView showZeros="0" view="pageBreakPreview" zoomScale="65" zoomScaleNormal="75" zoomScaleSheetLayoutView="65" workbookViewId="0">
      <pane ySplit="6" topLeftCell="A7" activePane="bottomLeft" state="frozen"/>
      <selection activeCell="F20" sqref="F20"/>
      <selection pane="bottomLeft" activeCell="F20" sqref="F20"/>
    </sheetView>
  </sheetViews>
  <sheetFormatPr defaultColWidth="9" defaultRowHeight="13" x14ac:dyDescent="0.2"/>
  <cols>
    <col min="1" max="1" width="5.6328125" style="159" customWidth="1"/>
    <col min="2" max="2" width="13.08984375" style="54" customWidth="1"/>
    <col min="3" max="4" width="9.36328125" style="54" customWidth="1"/>
    <col min="5" max="5" width="5.6328125" style="159" customWidth="1"/>
    <col min="6" max="6" width="13.08984375" style="54" customWidth="1"/>
    <col min="7" max="8" width="9.36328125" style="54" customWidth="1"/>
    <col min="9" max="9" width="5.6328125" style="159" customWidth="1"/>
    <col min="10" max="10" width="13.08984375" style="54" customWidth="1"/>
    <col min="11" max="12" width="9.36328125" style="54" customWidth="1"/>
    <col min="13" max="13" width="5.6328125" style="159" customWidth="1"/>
    <col min="14" max="14" width="13.08984375" style="54" customWidth="1"/>
    <col min="15" max="16" width="9.36328125" style="54" customWidth="1"/>
    <col min="17" max="17" width="5.6328125" style="159" customWidth="1"/>
    <col min="18" max="18" width="13.08984375" style="54" customWidth="1"/>
    <col min="19" max="19" width="9.36328125" style="54" customWidth="1"/>
    <col min="20" max="20" width="9.36328125" style="159" customWidth="1"/>
    <col min="21" max="21" width="5.6328125" style="54" customWidth="1"/>
    <col min="22" max="22" width="13.08984375" style="54" customWidth="1"/>
    <col min="23" max="23" width="9.36328125" style="54" customWidth="1"/>
    <col min="24" max="24" width="10.7265625" style="54" customWidth="1"/>
    <col min="25" max="16384" width="9" style="54"/>
  </cols>
  <sheetData>
    <row r="1" spans="1:26" ht="40.5" customHeight="1" x14ac:dyDescent="0.2">
      <c r="A1" s="52"/>
      <c r="B1" s="53"/>
      <c r="C1" s="53"/>
      <c r="D1" s="53"/>
      <c r="E1" s="52"/>
      <c r="F1" s="634" t="s">
        <v>48</v>
      </c>
      <c r="G1" s="634"/>
      <c r="H1" s="634"/>
      <c r="I1" s="634"/>
      <c r="J1" s="53"/>
      <c r="K1" s="53"/>
      <c r="L1" s="53"/>
      <c r="M1" s="52"/>
      <c r="N1" s="53"/>
      <c r="O1" s="53"/>
      <c r="P1" s="53"/>
      <c r="Q1" s="52"/>
      <c r="R1" s="53"/>
      <c r="S1" s="53"/>
      <c r="T1" s="52"/>
      <c r="U1" s="53"/>
      <c r="V1" s="53"/>
      <c r="W1" s="635" t="s">
        <v>49</v>
      </c>
      <c r="X1" s="635"/>
    </row>
    <row r="2" spans="1:26" ht="40.5" customHeight="1" x14ac:dyDescent="0.2">
      <c r="A2" s="636" t="s">
        <v>50</v>
      </c>
      <c r="B2" s="636"/>
      <c r="C2" s="53"/>
      <c r="D2" s="637"/>
      <c r="E2" s="637"/>
      <c r="F2" s="638"/>
      <c r="G2" s="638"/>
      <c r="H2" s="638"/>
      <c r="I2" s="638"/>
      <c r="J2" s="55"/>
      <c r="K2" s="56"/>
      <c r="L2" s="56"/>
      <c r="M2" s="56"/>
      <c r="N2" s="56"/>
      <c r="O2" s="53"/>
      <c r="P2" s="53"/>
      <c r="Q2" s="52"/>
      <c r="R2" s="53"/>
      <c r="S2" s="53"/>
      <c r="T2" s="52"/>
      <c r="U2" s="53"/>
      <c r="V2" s="53"/>
      <c r="W2" s="53"/>
      <c r="X2" s="53"/>
    </row>
    <row r="3" spans="1:26" ht="40.5" customHeight="1" thickBot="1" x14ac:dyDescent="0.25">
      <c r="A3" s="610" t="s">
        <v>51</v>
      </c>
      <c r="B3" s="611"/>
      <c r="C3" s="57"/>
      <c r="D3" s="612" t="s">
        <v>52</v>
      </c>
      <c r="E3" s="613"/>
      <c r="F3" s="614"/>
      <c r="G3" s="615"/>
      <c r="H3" s="615"/>
      <c r="I3" s="616"/>
      <c r="J3" s="58" t="s">
        <v>53</v>
      </c>
      <c r="K3" s="617"/>
      <c r="L3" s="618"/>
      <c r="M3" s="618"/>
      <c r="N3" s="619"/>
      <c r="O3" s="58" t="s">
        <v>54</v>
      </c>
      <c r="P3" s="620"/>
      <c r="Q3" s="621"/>
      <c r="R3" s="59" t="s">
        <v>55</v>
      </c>
      <c r="S3" s="622"/>
      <c r="T3" s="623"/>
      <c r="U3" s="624"/>
      <c r="V3" s="53"/>
      <c r="W3" s="53"/>
      <c r="X3" s="53"/>
    </row>
    <row r="4" spans="1:26" ht="40.5" customHeight="1" thickBot="1" x14ac:dyDescent="0.3">
      <c r="A4" s="625" t="s">
        <v>56</v>
      </c>
      <c r="B4" s="626"/>
      <c r="C4" s="60"/>
      <c r="D4" s="627" t="s">
        <v>57</v>
      </c>
      <c r="E4" s="628"/>
      <c r="F4" s="629"/>
      <c r="G4" s="630"/>
      <c r="H4" s="630"/>
      <c r="I4" s="631"/>
      <c r="J4" s="61" t="s">
        <v>58</v>
      </c>
      <c r="K4" s="632"/>
      <c r="L4" s="633"/>
      <c r="M4" s="633"/>
      <c r="N4" s="633"/>
      <c r="O4" s="633"/>
      <c r="P4" s="633"/>
      <c r="Q4" s="633"/>
      <c r="R4" s="633"/>
      <c r="S4" s="633"/>
      <c r="T4" s="633"/>
      <c r="U4" s="628"/>
      <c r="V4" s="53"/>
      <c r="W4" s="609">
        <f>X29</f>
        <v>0</v>
      </c>
      <c r="X4" s="609"/>
    </row>
    <row r="5" spans="1:26" ht="9" customHeight="1" thickBot="1" x14ac:dyDescent="0.25">
      <c r="A5" s="52"/>
      <c r="B5" s="53"/>
      <c r="C5" s="53"/>
      <c r="D5" s="53"/>
      <c r="E5" s="52"/>
      <c r="F5" s="53"/>
      <c r="G5" s="53"/>
      <c r="H5" s="53"/>
      <c r="I5" s="52"/>
      <c r="J5" s="53"/>
      <c r="K5" s="53"/>
      <c r="L5" s="53"/>
      <c r="M5" s="52"/>
      <c r="N5" s="53"/>
      <c r="O5" s="53"/>
      <c r="P5" s="53"/>
      <c r="Q5" s="52"/>
      <c r="R5" s="53"/>
      <c r="S5" s="53"/>
      <c r="T5" s="52"/>
      <c r="U5" s="53"/>
      <c r="V5" s="53"/>
      <c r="W5" s="53"/>
      <c r="X5" s="53"/>
    </row>
    <row r="6" spans="1:26" ht="22" customHeight="1" thickBot="1" x14ac:dyDescent="0.25">
      <c r="A6" s="601" t="s">
        <v>59</v>
      </c>
      <c r="B6" s="602"/>
      <c r="C6" s="602"/>
      <c r="D6" s="603"/>
      <c r="E6" s="604"/>
      <c r="F6" s="605"/>
      <c r="G6" s="605"/>
      <c r="H6" s="606"/>
      <c r="I6" s="604"/>
      <c r="J6" s="605"/>
      <c r="K6" s="605"/>
      <c r="L6" s="606"/>
      <c r="M6" s="604" t="s">
        <v>60</v>
      </c>
      <c r="N6" s="605"/>
      <c r="O6" s="605"/>
      <c r="P6" s="606"/>
      <c r="Q6" s="604" t="s">
        <v>61</v>
      </c>
      <c r="R6" s="605"/>
      <c r="S6" s="605"/>
      <c r="T6" s="606"/>
      <c r="U6" s="604" t="s">
        <v>61</v>
      </c>
      <c r="V6" s="605"/>
      <c r="W6" s="605"/>
      <c r="X6" s="606"/>
    </row>
    <row r="7" spans="1:26" ht="22" customHeight="1" x14ac:dyDescent="0.2">
      <c r="A7" s="62"/>
      <c r="B7" s="63" t="s">
        <v>62</v>
      </c>
      <c r="C7" s="64" t="s">
        <v>63</v>
      </c>
      <c r="D7" s="65" t="s">
        <v>64</v>
      </c>
      <c r="E7" s="66"/>
      <c r="F7" s="67" t="s">
        <v>65</v>
      </c>
      <c r="G7" s="67" t="s">
        <v>66</v>
      </c>
      <c r="H7" s="68" t="s">
        <v>67</v>
      </c>
      <c r="I7" s="66"/>
      <c r="J7" s="67" t="s">
        <v>68</v>
      </c>
      <c r="K7" s="67" t="s">
        <v>69</v>
      </c>
      <c r="L7" s="68" t="s">
        <v>67</v>
      </c>
      <c r="M7" s="66"/>
      <c r="N7" s="67" t="s">
        <v>70</v>
      </c>
      <c r="O7" s="67" t="s">
        <v>69</v>
      </c>
      <c r="P7" s="68" t="s">
        <v>67</v>
      </c>
      <c r="Q7" s="69"/>
      <c r="R7" s="67" t="s">
        <v>71</v>
      </c>
      <c r="S7" s="67" t="s">
        <v>72</v>
      </c>
      <c r="T7" s="70" t="s">
        <v>64</v>
      </c>
      <c r="U7" s="71"/>
      <c r="V7" s="67" t="s">
        <v>71</v>
      </c>
      <c r="W7" s="67" t="s">
        <v>72</v>
      </c>
      <c r="X7" s="72" t="s">
        <v>64</v>
      </c>
    </row>
    <row r="8" spans="1:26" ht="22" customHeight="1" x14ac:dyDescent="0.2">
      <c r="A8" s="73"/>
      <c r="B8" s="74" t="s">
        <v>73</v>
      </c>
      <c r="C8" s="75">
        <v>400</v>
      </c>
      <c r="D8" s="76"/>
      <c r="E8" s="77"/>
      <c r="F8" s="91"/>
      <c r="G8" s="566"/>
      <c r="H8" s="565"/>
      <c r="I8" s="73"/>
      <c r="J8" s="79"/>
      <c r="K8" s="80"/>
      <c r="L8" s="76"/>
      <c r="M8" s="81"/>
      <c r="N8" s="74" t="s">
        <v>74</v>
      </c>
      <c r="O8" s="78">
        <v>790</v>
      </c>
      <c r="P8" s="76"/>
      <c r="Q8" s="168"/>
      <c r="R8" s="558" t="s">
        <v>481</v>
      </c>
      <c r="S8" s="551" t="s">
        <v>75</v>
      </c>
      <c r="T8" s="532" t="s">
        <v>76</v>
      </c>
      <c r="U8" s="83"/>
      <c r="V8" s="84"/>
      <c r="W8" s="85"/>
      <c r="X8" s="86"/>
    </row>
    <row r="9" spans="1:26" ht="22" customHeight="1" x14ac:dyDescent="0.2">
      <c r="A9" s="73"/>
      <c r="B9" s="74"/>
      <c r="C9" s="87"/>
      <c r="D9" s="88"/>
      <c r="E9" s="73"/>
      <c r="F9" s="534"/>
      <c r="G9" s="535"/>
      <c r="H9" s="76"/>
      <c r="I9" s="73"/>
      <c r="J9" s="79"/>
      <c r="K9" s="80"/>
      <c r="L9" s="76"/>
      <c r="M9" s="89"/>
      <c r="N9" s="90" t="s">
        <v>77</v>
      </c>
      <c r="O9" s="78">
        <v>1400</v>
      </c>
      <c r="P9" s="76"/>
      <c r="Q9" s="77"/>
      <c r="R9" s="99" t="s">
        <v>78</v>
      </c>
      <c r="S9" s="167">
        <v>3670</v>
      </c>
      <c r="T9" s="76"/>
      <c r="U9" s="83"/>
      <c r="V9" s="99" t="s">
        <v>79</v>
      </c>
      <c r="W9" s="167">
        <v>3160</v>
      </c>
      <c r="X9" s="76"/>
    </row>
    <row r="10" spans="1:26" ht="22" customHeight="1" x14ac:dyDescent="0.2">
      <c r="A10" s="73"/>
      <c r="B10" s="84"/>
      <c r="C10" s="87"/>
      <c r="D10" s="88"/>
      <c r="E10" s="73"/>
      <c r="F10" s="91"/>
      <c r="G10" s="92"/>
      <c r="H10" s="93"/>
      <c r="I10" s="73"/>
      <c r="J10" s="79"/>
      <c r="K10" s="80"/>
      <c r="L10" s="76"/>
      <c r="M10" s="81"/>
      <c r="N10" s="74" t="s">
        <v>80</v>
      </c>
      <c r="O10" s="78">
        <v>1090</v>
      </c>
      <c r="P10" s="76"/>
      <c r="Q10" s="73"/>
      <c r="R10" s="99" t="s">
        <v>81</v>
      </c>
      <c r="S10" s="167">
        <v>5360</v>
      </c>
      <c r="T10" s="76"/>
      <c r="U10" s="83"/>
      <c r="V10" s="99" t="s">
        <v>484</v>
      </c>
      <c r="W10" s="167">
        <v>4200</v>
      </c>
      <c r="X10" s="76"/>
    </row>
    <row r="11" spans="1:26" ht="22" customHeight="1" x14ac:dyDescent="0.2">
      <c r="A11" s="73"/>
      <c r="B11" s="84"/>
      <c r="C11" s="87"/>
      <c r="D11" s="88"/>
      <c r="E11" s="73"/>
      <c r="F11" s="91"/>
      <c r="G11" s="92"/>
      <c r="H11" s="93"/>
      <c r="I11" s="73"/>
      <c r="J11" s="84"/>
      <c r="K11" s="87"/>
      <c r="L11" s="88"/>
      <c r="M11" s="81"/>
      <c r="N11" s="94"/>
      <c r="O11" s="95"/>
      <c r="P11" s="76"/>
      <c r="Q11" s="73"/>
      <c r="R11" s="99" t="s">
        <v>82</v>
      </c>
      <c r="S11" s="167">
        <v>5190</v>
      </c>
      <c r="T11" s="76"/>
      <c r="U11" s="83"/>
      <c r="V11" s="552" t="s">
        <v>83</v>
      </c>
      <c r="W11" s="553" t="s">
        <v>84</v>
      </c>
      <c r="X11" s="96" t="str">
        <f>W11</f>
        <v>―</v>
      </c>
    </row>
    <row r="12" spans="1:26" ht="22" customHeight="1" x14ac:dyDescent="0.2">
      <c r="A12" s="73"/>
      <c r="B12" s="84"/>
      <c r="C12" s="87"/>
      <c r="D12" s="88"/>
      <c r="E12" s="73"/>
      <c r="F12" s="97"/>
      <c r="G12" s="98"/>
      <c r="H12" s="88"/>
      <c r="I12" s="73"/>
      <c r="J12" s="84"/>
      <c r="K12" s="87"/>
      <c r="L12" s="88"/>
      <c r="M12" s="81"/>
      <c r="N12" s="90" t="s">
        <v>85</v>
      </c>
      <c r="O12" s="78">
        <v>1180</v>
      </c>
      <c r="P12" s="76"/>
      <c r="Q12" s="73"/>
      <c r="R12" s="99" t="s">
        <v>86</v>
      </c>
      <c r="S12" s="167">
        <v>2220</v>
      </c>
      <c r="T12" s="76"/>
      <c r="U12" s="83"/>
      <c r="V12" s="99" t="s">
        <v>87</v>
      </c>
      <c r="W12" s="167">
        <v>11280</v>
      </c>
      <c r="X12" s="76"/>
    </row>
    <row r="13" spans="1:26" ht="22" customHeight="1" x14ac:dyDescent="0.2">
      <c r="A13" s="73"/>
      <c r="B13" s="84"/>
      <c r="C13" s="87"/>
      <c r="D13" s="88"/>
      <c r="E13" s="73"/>
      <c r="F13" s="99"/>
      <c r="G13" s="100"/>
      <c r="H13" s="93"/>
      <c r="I13" s="73"/>
      <c r="J13" s="84"/>
      <c r="K13" s="87"/>
      <c r="L13" s="88"/>
      <c r="M13" s="81"/>
      <c r="N13" s="74" t="s">
        <v>88</v>
      </c>
      <c r="O13" s="78">
        <v>1080</v>
      </c>
      <c r="P13" s="76"/>
      <c r="Q13" s="62"/>
      <c r="R13" s="99" t="s">
        <v>89</v>
      </c>
      <c r="S13" s="167">
        <v>5540</v>
      </c>
      <c r="T13" s="76"/>
      <c r="U13" s="83"/>
      <c r="V13" s="99" t="s">
        <v>90</v>
      </c>
      <c r="W13" s="167">
        <v>6170</v>
      </c>
      <c r="X13" s="76"/>
    </row>
    <row r="14" spans="1:26" ht="22" customHeight="1" x14ac:dyDescent="0.2">
      <c r="A14" s="73"/>
      <c r="B14" s="101"/>
      <c r="C14" s="109"/>
      <c r="D14" s="88"/>
      <c r="E14" s="73"/>
      <c r="F14" s="99"/>
      <c r="G14" s="100"/>
      <c r="H14" s="93"/>
      <c r="I14" s="73"/>
      <c r="J14" s="84"/>
      <c r="K14" s="87"/>
      <c r="L14" s="88"/>
      <c r="M14" s="81"/>
      <c r="N14" s="74" t="s">
        <v>91</v>
      </c>
      <c r="O14" s="78">
        <v>880</v>
      </c>
      <c r="P14" s="76"/>
      <c r="Q14" s="73"/>
      <c r="R14" s="568" t="s">
        <v>92</v>
      </c>
      <c r="S14" s="573" t="s">
        <v>498</v>
      </c>
      <c r="T14" s="76"/>
      <c r="U14" s="83"/>
      <c r="V14" s="99" t="s">
        <v>487</v>
      </c>
      <c r="W14" s="167">
        <v>3190</v>
      </c>
      <c r="X14" s="76"/>
      <c r="Z14" s="102"/>
    </row>
    <row r="15" spans="1:26" ht="22" customHeight="1" x14ac:dyDescent="0.2">
      <c r="A15" s="73"/>
      <c r="B15" s="63"/>
      <c r="C15" s="105"/>
      <c r="D15" s="106"/>
      <c r="E15" s="73"/>
      <c r="F15" s="63"/>
      <c r="G15" s="105"/>
      <c r="H15" s="106"/>
      <c r="I15" s="73"/>
      <c r="J15" s="84"/>
      <c r="K15" s="107"/>
      <c r="L15" s="108"/>
      <c r="M15" s="81"/>
      <c r="N15" s="74" t="s">
        <v>94</v>
      </c>
      <c r="O15" s="78">
        <v>150</v>
      </c>
      <c r="P15" s="76"/>
      <c r="Q15" s="73"/>
      <c r="R15" s="99" t="s">
        <v>95</v>
      </c>
      <c r="S15" s="167">
        <v>4650</v>
      </c>
      <c r="T15" s="76"/>
      <c r="U15" s="83"/>
      <c r="V15" s="99" t="s">
        <v>96</v>
      </c>
      <c r="W15" s="167">
        <v>1940</v>
      </c>
      <c r="X15" s="76"/>
    </row>
    <row r="16" spans="1:26" ht="22" customHeight="1" x14ac:dyDescent="0.2">
      <c r="A16" s="73"/>
      <c r="B16" s="99"/>
      <c r="C16" s="109"/>
      <c r="D16" s="106"/>
      <c r="E16" s="73"/>
      <c r="F16" s="99"/>
      <c r="G16" s="109"/>
      <c r="H16" s="106"/>
      <c r="I16" s="73"/>
      <c r="J16" s="84"/>
      <c r="K16" s="107"/>
      <c r="L16" s="108"/>
      <c r="M16" s="81"/>
      <c r="N16" s="74"/>
      <c r="O16" s="87"/>
      <c r="P16" s="76"/>
      <c r="Q16" s="73"/>
      <c r="R16" s="99" t="s">
        <v>97</v>
      </c>
      <c r="S16" s="167">
        <v>5120</v>
      </c>
      <c r="T16" s="76"/>
      <c r="U16" s="83"/>
      <c r="V16" s="99" t="s">
        <v>98</v>
      </c>
      <c r="W16" s="167">
        <v>1270</v>
      </c>
      <c r="X16" s="76"/>
    </row>
    <row r="17" spans="1:24" ht="22" customHeight="1" x14ac:dyDescent="0.2">
      <c r="A17" s="73"/>
      <c r="B17" s="84"/>
      <c r="C17" s="107"/>
      <c r="D17" s="108"/>
      <c r="E17" s="73"/>
      <c r="F17" s="84"/>
      <c r="G17" s="107"/>
      <c r="H17" s="108"/>
      <c r="I17" s="73"/>
      <c r="J17" s="84"/>
      <c r="K17" s="107"/>
      <c r="L17" s="110"/>
      <c r="M17" s="81"/>
      <c r="N17" s="94"/>
      <c r="O17" s="111"/>
      <c r="P17" s="76"/>
      <c r="Q17" s="73"/>
      <c r="R17" s="99" t="s">
        <v>99</v>
      </c>
      <c r="S17" s="167">
        <v>6660</v>
      </c>
      <c r="T17" s="76"/>
      <c r="U17" s="83"/>
      <c r="V17" s="99" t="s">
        <v>100</v>
      </c>
      <c r="W17" s="167">
        <v>1000</v>
      </c>
      <c r="X17" s="76"/>
    </row>
    <row r="18" spans="1:24" ht="22" customHeight="1" x14ac:dyDescent="0.2">
      <c r="A18" s="73"/>
      <c r="B18" s="84"/>
      <c r="C18" s="107"/>
      <c r="D18" s="108"/>
      <c r="E18" s="73"/>
      <c r="F18" s="84"/>
      <c r="G18" s="107"/>
      <c r="H18" s="108"/>
      <c r="I18" s="73"/>
      <c r="J18" s="84"/>
      <c r="K18" s="107"/>
      <c r="L18" s="108"/>
      <c r="M18" s="73"/>
      <c r="N18" s="74"/>
      <c r="O18" s="87"/>
      <c r="P18" s="76"/>
      <c r="Q18" s="73"/>
      <c r="R18" s="99" t="s">
        <v>101</v>
      </c>
      <c r="S18" s="167">
        <v>6040</v>
      </c>
      <c r="T18" s="76"/>
      <c r="U18" s="83"/>
      <c r="V18" s="99" t="s">
        <v>102</v>
      </c>
      <c r="W18" s="167">
        <v>420</v>
      </c>
      <c r="X18" s="76"/>
    </row>
    <row r="19" spans="1:24" ht="22" customHeight="1" x14ac:dyDescent="0.2">
      <c r="A19" s="73"/>
      <c r="B19" s="84"/>
      <c r="C19" s="107"/>
      <c r="D19" s="108"/>
      <c r="E19" s="73"/>
      <c r="F19" s="84"/>
      <c r="G19" s="107"/>
      <c r="H19" s="108"/>
      <c r="I19" s="73"/>
      <c r="J19" s="84"/>
      <c r="K19" s="107"/>
      <c r="L19" s="108"/>
      <c r="M19" s="73"/>
      <c r="N19" s="84"/>
      <c r="O19" s="87"/>
      <c r="P19" s="88"/>
      <c r="Q19" s="73"/>
      <c r="R19" s="99" t="s">
        <v>103</v>
      </c>
      <c r="S19" s="167">
        <v>6430</v>
      </c>
      <c r="T19" s="76"/>
      <c r="U19" s="83"/>
      <c r="V19" s="99" t="s">
        <v>104</v>
      </c>
      <c r="W19" s="167">
        <v>1210</v>
      </c>
      <c r="X19" s="76"/>
    </row>
    <row r="20" spans="1:24" ht="22" customHeight="1" x14ac:dyDescent="0.2">
      <c r="A20" s="73"/>
      <c r="B20" s="84"/>
      <c r="C20" s="107"/>
      <c r="D20" s="108"/>
      <c r="E20" s="73"/>
      <c r="F20" s="84"/>
      <c r="G20" s="107"/>
      <c r="H20" s="108"/>
      <c r="I20" s="73"/>
      <c r="J20" s="84"/>
      <c r="K20" s="107"/>
      <c r="L20" s="108"/>
      <c r="M20" s="73"/>
      <c r="N20" s="84"/>
      <c r="O20" s="87"/>
      <c r="P20" s="88"/>
      <c r="Q20" s="73"/>
      <c r="R20" s="99" t="s">
        <v>105</v>
      </c>
      <c r="S20" s="167">
        <v>90</v>
      </c>
      <c r="T20" s="76"/>
      <c r="U20" s="83"/>
      <c r="V20" s="91"/>
      <c r="W20" s="92"/>
      <c r="X20" s="565"/>
    </row>
    <row r="21" spans="1:24" ht="22" customHeight="1" x14ac:dyDescent="0.2">
      <c r="A21" s="73"/>
      <c r="B21" s="84"/>
      <c r="C21" s="107"/>
      <c r="D21" s="108"/>
      <c r="E21" s="73"/>
      <c r="F21" s="84"/>
      <c r="G21" s="107"/>
      <c r="H21" s="108"/>
      <c r="I21" s="73"/>
      <c r="J21" s="84"/>
      <c r="K21" s="107"/>
      <c r="L21" s="108"/>
      <c r="M21" s="73"/>
      <c r="N21" s="84"/>
      <c r="O21" s="87"/>
      <c r="P21" s="88"/>
      <c r="Q21" s="73"/>
      <c r="R21" s="99" t="s">
        <v>106</v>
      </c>
      <c r="S21" s="167">
        <v>1170</v>
      </c>
      <c r="T21" s="76"/>
      <c r="U21" s="83"/>
      <c r="V21" s="91"/>
      <c r="W21" s="566"/>
      <c r="X21" s="565"/>
    </row>
    <row r="22" spans="1:24" ht="22" customHeight="1" x14ac:dyDescent="0.2">
      <c r="A22" s="73"/>
      <c r="B22" s="84"/>
      <c r="C22" s="107"/>
      <c r="D22" s="108"/>
      <c r="E22" s="73"/>
      <c r="F22" s="84"/>
      <c r="G22" s="107"/>
      <c r="H22" s="108"/>
      <c r="I22" s="73"/>
      <c r="J22" s="84"/>
      <c r="K22" s="107"/>
      <c r="L22" s="108"/>
      <c r="M22" s="73"/>
      <c r="N22" s="84"/>
      <c r="O22" s="87"/>
      <c r="P22" s="88"/>
      <c r="Q22" s="73"/>
      <c r="R22" s="99" t="s">
        <v>109</v>
      </c>
      <c r="S22" s="167">
        <v>1560</v>
      </c>
      <c r="T22" s="76"/>
      <c r="U22" s="83"/>
      <c r="V22" s="549"/>
      <c r="W22" s="550"/>
      <c r="X22" s="93"/>
    </row>
    <row r="23" spans="1:24" ht="22" customHeight="1" x14ac:dyDescent="0.2">
      <c r="A23" s="73"/>
      <c r="B23" s="84"/>
      <c r="C23" s="107"/>
      <c r="D23" s="108"/>
      <c r="E23" s="73"/>
      <c r="F23" s="84"/>
      <c r="G23" s="107"/>
      <c r="H23" s="108"/>
      <c r="I23" s="73"/>
      <c r="J23" s="84"/>
      <c r="K23" s="107"/>
      <c r="L23" s="108"/>
      <c r="M23" s="73"/>
      <c r="N23" s="84"/>
      <c r="O23" s="87"/>
      <c r="P23" s="88"/>
      <c r="Q23" s="77"/>
      <c r="R23" s="99" t="s">
        <v>108</v>
      </c>
      <c r="S23" s="100">
        <f>SUM(S9:S22)</f>
        <v>53700</v>
      </c>
      <c r="T23" s="533">
        <f>SUM(T9:T22)</f>
        <v>0</v>
      </c>
      <c r="U23" s="83"/>
      <c r="V23" s="63"/>
      <c r="W23" s="112"/>
      <c r="X23" s="93"/>
    </row>
    <row r="24" spans="1:24" ht="22" customHeight="1" x14ac:dyDescent="0.2">
      <c r="A24" s="73"/>
      <c r="B24" s="84"/>
      <c r="C24" s="107"/>
      <c r="D24" s="108"/>
      <c r="E24" s="73"/>
      <c r="F24" s="84"/>
      <c r="G24" s="107"/>
      <c r="H24" s="108"/>
      <c r="I24" s="73"/>
      <c r="J24" s="84"/>
      <c r="K24" s="107"/>
      <c r="L24" s="110"/>
      <c r="M24" s="73"/>
      <c r="N24" s="84"/>
      <c r="O24" s="87"/>
      <c r="P24" s="88"/>
      <c r="Q24" s="73"/>
      <c r="R24" s="99" t="s">
        <v>110</v>
      </c>
      <c r="S24" s="167">
        <v>1230</v>
      </c>
      <c r="T24" s="76"/>
      <c r="U24" s="83"/>
      <c r="V24" s="84"/>
      <c r="W24" s="116"/>
      <c r="X24" s="117"/>
    </row>
    <row r="25" spans="1:24" ht="22" customHeight="1" x14ac:dyDescent="0.2">
      <c r="A25" s="73"/>
      <c r="B25" s="195"/>
      <c r="C25" s="200"/>
      <c r="D25" s="108"/>
      <c r="E25" s="73"/>
      <c r="F25" s="84"/>
      <c r="G25" s="107"/>
      <c r="H25" s="108"/>
      <c r="I25" s="73"/>
      <c r="J25" s="84"/>
      <c r="K25" s="107"/>
      <c r="L25" s="108"/>
      <c r="M25" s="73"/>
      <c r="N25" s="84"/>
      <c r="O25" s="87"/>
      <c r="P25" s="88"/>
      <c r="Q25" s="73"/>
      <c r="R25" s="99" t="s">
        <v>111</v>
      </c>
      <c r="S25" s="167">
        <v>1010</v>
      </c>
      <c r="T25" s="76"/>
      <c r="U25" s="83"/>
      <c r="V25" s="118"/>
      <c r="W25" s="114"/>
      <c r="X25" s="115"/>
    </row>
    <row r="26" spans="1:24" ht="22" customHeight="1" x14ac:dyDescent="0.2">
      <c r="A26" s="73"/>
      <c r="B26" s="91"/>
      <c r="C26" s="572"/>
      <c r="D26" s="76"/>
      <c r="E26" s="73"/>
      <c r="F26" s="84"/>
      <c r="G26" s="107"/>
      <c r="H26" s="108"/>
      <c r="I26" s="73"/>
      <c r="J26" s="84"/>
      <c r="K26" s="107"/>
      <c r="L26" s="108"/>
      <c r="M26" s="73"/>
      <c r="N26" s="84"/>
      <c r="O26" s="87"/>
      <c r="P26" s="88"/>
      <c r="Q26" s="73"/>
      <c r="R26" s="99" t="s">
        <v>112</v>
      </c>
      <c r="S26" s="167">
        <v>2470</v>
      </c>
      <c r="T26" s="76"/>
      <c r="U26" s="83"/>
      <c r="V26" s="84"/>
      <c r="W26" s="107"/>
      <c r="X26" s="110"/>
    </row>
    <row r="27" spans="1:24" ht="22" customHeight="1" x14ac:dyDescent="0.2">
      <c r="A27" s="62"/>
      <c r="B27" s="119"/>
      <c r="C27" s="120"/>
      <c r="D27" s="121"/>
      <c r="E27" s="73"/>
      <c r="F27" s="101"/>
      <c r="G27" s="107"/>
      <c r="H27" s="108"/>
      <c r="I27" s="73"/>
      <c r="J27" s="101"/>
      <c r="K27" s="107"/>
      <c r="L27" s="108"/>
      <c r="M27" s="73"/>
      <c r="N27" s="101"/>
      <c r="O27" s="87"/>
      <c r="P27" s="88"/>
      <c r="Q27" s="73"/>
      <c r="R27" s="122"/>
      <c r="S27" s="123"/>
      <c r="T27" s="121"/>
      <c r="U27" s="124"/>
      <c r="V27" s="84"/>
      <c r="W27" s="107"/>
      <c r="X27" s="110"/>
    </row>
    <row r="28" spans="1:24" ht="22" customHeight="1" thickBot="1" x14ac:dyDescent="0.25">
      <c r="A28" s="607" t="s">
        <v>107</v>
      </c>
      <c r="B28" s="608"/>
      <c r="C28" s="125">
        <f>SUM(C8:C27)</f>
        <v>400</v>
      </c>
      <c r="D28" s="104">
        <f>SUM(D8:D27)</f>
        <v>0</v>
      </c>
      <c r="E28" s="596" t="s">
        <v>93</v>
      </c>
      <c r="F28" s="598"/>
      <c r="G28" s="103">
        <f>SUM(G8:G27)</f>
        <v>0</v>
      </c>
      <c r="H28" s="104">
        <f>SUM(H8:H27)</f>
        <v>0</v>
      </c>
      <c r="I28" s="596" t="s">
        <v>93</v>
      </c>
      <c r="J28" s="598"/>
      <c r="K28" s="103">
        <f>SUM(K8:K27)</f>
        <v>0</v>
      </c>
      <c r="L28" s="104">
        <f>SUM(L8:L27)</f>
        <v>0</v>
      </c>
      <c r="M28" s="596" t="s">
        <v>93</v>
      </c>
      <c r="N28" s="598"/>
      <c r="O28" s="126">
        <f>SUM(O8:O27)</f>
        <v>6570</v>
      </c>
      <c r="P28" s="127">
        <f>SUM(P8:P27)</f>
        <v>0</v>
      </c>
      <c r="Q28" s="596" t="s">
        <v>93</v>
      </c>
      <c r="R28" s="597"/>
      <c r="S28" s="128">
        <f>SUM(S23:S26)</f>
        <v>58410</v>
      </c>
      <c r="T28" s="104">
        <f>SUM(T23:T26)</f>
        <v>0</v>
      </c>
      <c r="U28" s="596" t="s">
        <v>93</v>
      </c>
      <c r="V28" s="598"/>
      <c r="W28" s="103">
        <f>SUM(W9:W27)</f>
        <v>33840</v>
      </c>
      <c r="X28" s="104">
        <f>SUM(X9:X27)</f>
        <v>0</v>
      </c>
    </row>
    <row r="29" spans="1:24" ht="22" customHeight="1" thickBot="1" x14ac:dyDescent="0.25">
      <c r="A29" s="129" t="s">
        <v>494</v>
      </c>
      <c r="B29" s="129"/>
      <c r="C29" s="130"/>
      <c r="D29" s="130"/>
      <c r="E29" s="131"/>
      <c r="F29" s="130"/>
      <c r="G29" s="130"/>
      <c r="H29" s="130"/>
      <c r="I29" s="131"/>
      <c r="J29" s="130"/>
      <c r="K29" s="130"/>
      <c r="L29" s="130"/>
      <c r="M29" s="131"/>
      <c r="N29" s="130"/>
      <c r="O29" s="130"/>
      <c r="P29" s="130"/>
      <c r="Q29" s="132"/>
      <c r="R29" s="133"/>
      <c r="S29" s="133"/>
      <c r="T29" s="132"/>
      <c r="U29" s="599" t="s">
        <v>113</v>
      </c>
      <c r="V29" s="600"/>
      <c r="W29" s="134">
        <f>O28+G28+K28+C22+C28+C15+S28+W28</f>
        <v>99220</v>
      </c>
      <c r="X29" s="104">
        <f>SUM(D28,P28,T28,X28)</f>
        <v>0</v>
      </c>
    </row>
    <row r="30" spans="1:24" ht="22" customHeight="1" x14ac:dyDescent="0.2">
      <c r="A30" s="135"/>
      <c r="B30" s="130"/>
      <c r="C30" s="133"/>
      <c r="D30" s="136"/>
      <c r="E30" s="136"/>
      <c r="F30" s="136"/>
      <c r="G30" s="130"/>
      <c r="H30" s="130"/>
      <c r="I30" s="131"/>
      <c r="J30" s="130"/>
      <c r="K30" s="130"/>
      <c r="L30" s="130"/>
      <c r="M30" s="131"/>
      <c r="N30" s="130"/>
      <c r="O30" s="130"/>
      <c r="P30" s="130"/>
      <c r="Q30" s="132"/>
      <c r="R30" s="133"/>
      <c r="S30" s="133"/>
      <c r="T30" s="137"/>
      <c r="U30" s="138"/>
      <c r="V30" s="138"/>
      <c r="W30" s="139"/>
      <c r="X30" s="140"/>
    </row>
    <row r="31" spans="1:24" ht="20.25" customHeight="1" x14ac:dyDescent="0.2">
      <c r="A31" s="135"/>
      <c r="B31" s="141" t="s">
        <v>114</v>
      </c>
      <c r="C31" s="142" t="s">
        <v>115</v>
      </c>
      <c r="D31" s="136"/>
      <c r="E31" s="136"/>
      <c r="F31" s="136"/>
      <c r="G31" s="53"/>
      <c r="H31" s="53"/>
      <c r="I31" s="52"/>
      <c r="J31" s="53"/>
      <c r="K31" s="53"/>
      <c r="L31" s="53"/>
      <c r="M31" s="52"/>
      <c r="N31" s="143" t="s">
        <v>116</v>
      </c>
      <c r="O31" s="144"/>
      <c r="P31" s="145"/>
      <c r="Q31" s="145"/>
      <c r="R31" s="146"/>
      <c r="S31" s="146" t="s">
        <v>117</v>
      </c>
      <c r="T31" s="146"/>
      <c r="U31" s="147"/>
      <c r="V31" s="148"/>
      <c r="W31" s="149"/>
      <c r="X31" s="147"/>
    </row>
    <row r="32" spans="1:24" ht="20.25" customHeight="1" x14ac:dyDescent="0.2">
      <c r="A32" s="135"/>
      <c r="B32" s="150"/>
      <c r="C32" s="136"/>
      <c r="D32" s="136"/>
      <c r="E32" s="136"/>
      <c r="F32" s="136"/>
      <c r="G32" s="53"/>
      <c r="H32" s="53"/>
      <c r="I32" s="52"/>
      <c r="J32" s="53"/>
      <c r="K32" s="53"/>
      <c r="L32" s="53"/>
      <c r="M32" s="52"/>
      <c r="N32" s="145"/>
      <c r="O32" s="145"/>
      <c r="P32" s="145"/>
      <c r="Q32" s="145"/>
      <c r="R32" s="146"/>
      <c r="S32" s="146" t="s">
        <v>118</v>
      </c>
      <c r="T32" s="146"/>
      <c r="U32" s="151"/>
      <c r="V32" s="149"/>
      <c r="W32" s="147"/>
      <c r="X32" s="147"/>
    </row>
    <row r="33" spans="1:24" ht="20.25" customHeight="1" x14ac:dyDescent="0.2">
      <c r="A33" s="52"/>
      <c r="B33" s="53"/>
      <c r="C33" s="147"/>
      <c r="D33" s="147"/>
      <c r="E33" s="152"/>
      <c r="F33" s="147"/>
      <c r="G33" s="53"/>
      <c r="H33" s="53"/>
      <c r="I33" s="52"/>
      <c r="J33" s="53"/>
      <c r="K33" s="53"/>
      <c r="L33" s="53"/>
      <c r="M33" s="52"/>
      <c r="N33" s="145"/>
      <c r="O33" s="145"/>
      <c r="P33" s="145"/>
      <c r="Q33" s="145"/>
      <c r="R33" s="146"/>
      <c r="S33" s="153" t="s">
        <v>119</v>
      </c>
      <c r="T33" s="146"/>
      <c r="U33" s="151"/>
      <c r="V33" s="149"/>
      <c r="W33" s="147"/>
      <c r="X33" s="147"/>
    </row>
    <row r="34" spans="1:24" ht="20.25" customHeight="1" x14ac:dyDescent="0.2">
      <c r="A34" s="154"/>
      <c r="B34" s="155"/>
      <c r="C34" s="155"/>
      <c r="D34" s="155"/>
      <c r="E34" s="154"/>
      <c r="F34" s="155"/>
      <c r="G34" s="155"/>
      <c r="H34" s="155"/>
      <c r="I34" s="154"/>
      <c r="J34" s="155"/>
      <c r="K34" s="155"/>
      <c r="L34" s="155"/>
      <c r="M34" s="154"/>
      <c r="N34" s="155"/>
      <c r="O34" s="155"/>
      <c r="P34" s="155"/>
      <c r="Q34" s="154"/>
      <c r="R34" s="155"/>
      <c r="S34" s="155"/>
      <c r="T34" s="154"/>
      <c r="U34" s="156"/>
      <c r="V34" s="157"/>
      <c r="W34" s="158"/>
      <c r="X34" s="158"/>
    </row>
    <row r="35" spans="1:24" ht="20.25" customHeight="1" x14ac:dyDescent="0.2">
      <c r="A35" s="154"/>
      <c r="B35" s="155"/>
      <c r="C35" s="158"/>
      <c r="D35" s="158"/>
      <c r="E35" s="555"/>
      <c r="F35" s="158"/>
      <c r="G35" s="155"/>
      <c r="H35" s="155"/>
      <c r="I35" s="154"/>
      <c r="J35" s="155"/>
      <c r="K35" s="155"/>
      <c r="L35" s="155"/>
      <c r="M35" s="154"/>
      <c r="N35" s="155"/>
      <c r="O35" s="155"/>
      <c r="P35" s="155"/>
      <c r="Q35" s="154"/>
      <c r="R35" s="155"/>
      <c r="S35" s="155"/>
      <c r="T35" s="154"/>
      <c r="U35" s="156"/>
      <c r="V35" s="157"/>
      <c r="W35" s="556"/>
      <c r="X35" s="556"/>
    </row>
    <row r="36" spans="1:24" ht="20.25" customHeight="1" x14ac:dyDescent="0.2">
      <c r="A36" s="154"/>
      <c r="B36" s="155"/>
      <c r="C36" s="155"/>
      <c r="D36" s="155"/>
      <c r="E36" s="154"/>
      <c r="F36" s="155"/>
      <c r="G36" s="155"/>
      <c r="H36" s="155"/>
      <c r="I36" s="154"/>
      <c r="J36" s="155"/>
      <c r="K36" s="155"/>
      <c r="L36" s="155"/>
      <c r="M36" s="154"/>
      <c r="N36" s="155"/>
      <c r="O36" s="155"/>
      <c r="P36" s="155"/>
      <c r="Q36" s="154"/>
      <c r="R36" s="155"/>
      <c r="S36" s="155"/>
      <c r="T36" s="154"/>
      <c r="U36" s="557"/>
      <c r="V36" s="557"/>
      <c r="W36" s="557"/>
      <c r="X36" s="557"/>
    </row>
    <row r="37" spans="1:24" ht="20.25" customHeight="1" x14ac:dyDescent="0.2"/>
    <row r="38" spans="1:24" ht="13.5" customHeight="1" x14ac:dyDescent="0.2"/>
  </sheetData>
  <sheetProtection algorithmName="SHA-512" hashValue="9JoJzVnpJOD5u1++GOe5oN5bHtnmw/NaN/EjheDbSU6vhvwmENQL6qnltvnvo60jaOEKGcMy/eWiEOCEFarmWQ==" saltValue="qutNBiqSNmVmRXEqvSTHeQ==" spinCount="100000" sheet="1" objects="1" scenarios="1" formatCells="0" formatColumns="0" formatRows="0" insertColumns="0" insertRows="0" insertHyperlinks="0" deleteColumns="0" deleteRows="0" sort="0" autoFilter="0" pivotTables="0"/>
  <mergeCells count="29">
    <mergeCell ref="F1:I1"/>
    <mergeCell ref="W1:X1"/>
    <mergeCell ref="A2:B2"/>
    <mergeCell ref="D2:E2"/>
    <mergeCell ref="F2:I2"/>
    <mergeCell ref="W4:X4"/>
    <mergeCell ref="A3:B3"/>
    <mergeCell ref="D3:E3"/>
    <mergeCell ref="F3:I3"/>
    <mergeCell ref="K3:N3"/>
    <mergeCell ref="P3:Q3"/>
    <mergeCell ref="S3:U3"/>
    <mergeCell ref="A4:B4"/>
    <mergeCell ref="D4:E4"/>
    <mergeCell ref="F4:I4"/>
    <mergeCell ref="K4:U4"/>
    <mergeCell ref="Q28:R28"/>
    <mergeCell ref="U28:V28"/>
    <mergeCell ref="U29:V29"/>
    <mergeCell ref="E28:F28"/>
    <mergeCell ref="A6:D6"/>
    <mergeCell ref="E6:H6"/>
    <mergeCell ref="I6:L6"/>
    <mergeCell ref="M6:P6"/>
    <mergeCell ref="A28:B28"/>
    <mergeCell ref="I28:J28"/>
    <mergeCell ref="M28:N28"/>
    <mergeCell ref="Q6:T6"/>
    <mergeCell ref="U6:X6"/>
  </mergeCells>
  <phoneticPr fontId="4"/>
  <conditionalFormatting sqref="D8:D27">
    <cfRule type="cellIs" dxfId="37" priority="1" stopIfTrue="1" operator="lessThan">
      <formula>C8</formula>
    </cfRule>
    <cfRule type="cellIs" dxfId="36" priority="2" stopIfTrue="1" operator="greaterThan">
      <formula>C8</formula>
    </cfRule>
  </conditionalFormatting>
  <conditionalFormatting sqref="L8:L27 P8:P27 T9:T22 H9:H27 T24:T27">
    <cfRule type="cellIs" dxfId="35" priority="9" stopIfTrue="1" operator="lessThan">
      <formula>G8</formula>
    </cfRule>
    <cfRule type="cellIs" dxfId="34" priority="10" stopIfTrue="1" operator="greaterThan">
      <formula>G8</formula>
    </cfRule>
  </conditionalFormatting>
  <conditionalFormatting sqref="X9:X27">
    <cfRule type="cellIs" dxfId="33" priority="5" stopIfTrue="1" operator="lessThan">
      <formula>W9</formula>
    </cfRule>
    <cfRule type="cellIs" dxfId="32" priority="6" stopIfTrue="1" operator="greaterThan">
      <formula>W9</formula>
    </cfRule>
  </conditionalFormatting>
  <pageMargins left="0.39370078740157483" right="0" top="0" bottom="0" header="0.19685039370078741" footer="0.19685039370078741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6"/>
  <sheetViews>
    <sheetView showZeros="0" view="pageBreakPreview" zoomScale="66" zoomScaleNormal="75" zoomScaleSheetLayoutView="66" workbookViewId="0">
      <pane ySplit="6" topLeftCell="A7" activePane="bottomLeft" state="frozen"/>
      <selection activeCell="F20" sqref="F20"/>
      <selection pane="bottomLeft" activeCell="F20" sqref="F20"/>
    </sheetView>
  </sheetViews>
  <sheetFormatPr defaultColWidth="9" defaultRowHeight="13" x14ac:dyDescent="0.2"/>
  <cols>
    <col min="1" max="1" width="5.6328125" style="159" customWidth="1"/>
    <col min="2" max="2" width="13.08984375" style="54" customWidth="1"/>
    <col min="3" max="4" width="9.36328125" style="54" customWidth="1"/>
    <col min="5" max="5" width="5.6328125" style="159" customWidth="1"/>
    <col min="6" max="6" width="13.08984375" style="54" customWidth="1"/>
    <col min="7" max="8" width="9.36328125" style="54" customWidth="1"/>
    <col min="9" max="9" width="5.6328125" style="159" customWidth="1"/>
    <col min="10" max="10" width="13.08984375" style="54" customWidth="1"/>
    <col min="11" max="12" width="9.36328125" style="54" customWidth="1"/>
    <col min="13" max="13" width="5.6328125" style="159" customWidth="1"/>
    <col min="14" max="14" width="13.08984375" style="54" customWidth="1"/>
    <col min="15" max="16" width="9.36328125" style="54" customWidth="1"/>
    <col min="17" max="17" width="5.6328125" style="159" customWidth="1"/>
    <col min="18" max="18" width="13.08984375" style="54" customWidth="1"/>
    <col min="19" max="19" width="9.36328125" style="54" customWidth="1"/>
    <col min="20" max="20" width="9.36328125" style="159" customWidth="1"/>
    <col min="21" max="21" width="5.6328125" style="54" customWidth="1"/>
    <col min="22" max="22" width="13.08984375" style="54" customWidth="1"/>
    <col min="23" max="24" width="9.36328125" style="54" customWidth="1"/>
    <col min="25" max="16384" width="9" style="54"/>
  </cols>
  <sheetData>
    <row r="1" spans="1:24" ht="40.5" customHeight="1" x14ac:dyDescent="0.2">
      <c r="A1" s="52"/>
      <c r="B1" s="53"/>
      <c r="C1" s="53"/>
      <c r="D1" s="53"/>
      <c r="E1" s="52"/>
      <c r="F1" s="634" t="s">
        <v>48</v>
      </c>
      <c r="G1" s="634"/>
      <c r="H1" s="634"/>
      <c r="I1" s="634"/>
      <c r="J1" s="53"/>
      <c r="K1" s="53"/>
      <c r="L1" s="53"/>
      <c r="M1" s="52"/>
      <c r="N1" s="53"/>
      <c r="O1" s="53"/>
      <c r="P1" s="53"/>
      <c r="Q1" s="52"/>
      <c r="R1" s="53"/>
      <c r="S1" s="53"/>
      <c r="T1" s="52"/>
      <c r="U1" s="53"/>
      <c r="V1" s="53"/>
      <c r="W1" s="635" t="s">
        <v>120</v>
      </c>
      <c r="X1" s="635"/>
    </row>
    <row r="2" spans="1:24" ht="40.5" customHeight="1" x14ac:dyDescent="0.2">
      <c r="A2" s="636" t="s">
        <v>121</v>
      </c>
      <c r="B2" s="636"/>
      <c r="C2" s="53"/>
      <c r="D2" s="637"/>
      <c r="E2" s="637"/>
      <c r="F2" s="638"/>
      <c r="G2" s="638"/>
      <c r="H2" s="638"/>
      <c r="I2" s="638"/>
      <c r="J2" s="55"/>
      <c r="K2" s="56"/>
      <c r="L2" s="56"/>
      <c r="M2" s="56"/>
      <c r="N2" s="56"/>
      <c r="O2" s="53"/>
      <c r="P2" s="53"/>
      <c r="Q2" s="52"/>
      <c r="R2" s="53"/>
      <c r="S2" s="53"/>
      <c r="T2" s="52"/>
      <c r="U2" s="53"/>
      <c r="V2" s="53"/>
      <c r="W2" s="53"/>
      <c r="X2" s="53"/>
    </row>
    <row r="3" spans="1:24" ht="40.5" customHeight="1" thickBot="1" x14ac:dyDescent="0.25">
      <c r="A3" s="610" t="s">
        <v>122</v>
      </c>
      <c r="B3" s="611"/>
      <c r="C3" s="57"/>
      <c r="D3" s="612" t="s">
        <v>52</v>
      </c>
      <c r="E3" s="613"/>
      <c r="F3" s="614"/>
      <c r="G3" s="615"/>
      <c r="H3" s="615"/>
      <c r="I3" s="616"/>
      <c r="J3" s="58" t="s">
        <v>53</v>
      </c>
      <c r="K3" s="617"/>
      <c r="L3" s="618"/>
      <c r="M3" s="618"/>
      <c r="N3" s="619"/>
      <c r="O3" s="58" t="s">
        <v>54</v>
      </c>
      <c r="P3" s="620"/>
      <c r="Q3" s="621"/>
      <c r="R3" s="59" t="s">
        <v>55</v>
      </c>
      <c r="S3" s="622"/>
      <c r="T3" s="623"/>
      <c r="U3" s="624"/>
      <c r="V3" s="53"/>
      <c r="W3" s="53"/>
      <c r="X3" s="53"/>
    </row>
    <row r="4" spans="1:24" ht="40.5" customHeight="1" thickBot="1" x14ac:dyDescent="0.3">
      <c r="A4" s="625" t="s">
        <v>14</v>
      </c>
      <c r="B4" s="626"/>
      <c r="C4" s="60"/>
      <c r="D4" s="627" t="s">
        <v>57</v>
      </c>
      <c r="E4" s="628"/>
      <c r="F4" s="629"/>
      <c r="G4" s="630"/>
      <c r="H4" s="630"/>
      <c r="I4" s="631"/>
      <c r="J4" s="61" t="s">
        <v>58</v>
      </c>
      <c r="K4" s="632"/>
      <c r="L4" s="633"/>
      <c r="M4" s="633"/>
      <c r="N4" s="633"/>
      <c r="O4" s="633"/>
      <c r="P4" s="633"/>
      <c r="Q4" s="633"/>
      <c r="R4" s="633"/>
      <c r="S4" s="633"/>
      <c r="T4" s="633"/>
      <c r="U4" s="628"/>
      <c r="V4" s="53"/>
      <c r="W4" s="609">
        <f>SUM(X12,X18,X28)</f>
        <v>0</v>
      </c>
      <c r="X4" s="609"/>
    </row>
    <row r="5" spans="1:24" ht="9" customHeight="1" thickBot="1" x14ac:dyDescent="0.25">
      <c r="A5" s="52"/>
      <c r="B5" s="53"/>
      <c r="C5" s="53"/>
      <c r="D5" s="53"/>
      <c r="E5" s="52"/>
      <c r="F5" s="53"/>
      <c r="G5" s="53"/>
      <c r="H5" s="53"/>
      <c r="I5" s="52"/>
      <c r="J5" s="53"/>
      <c r="K5" s="53"/>
      <c r="L5" s="53"/>
      <c r="M5" s="52"/>
      <c r="N5" s="53"/>
      <c r="O5" s="53"/>
      <c r="P5" s="53"/>
      <c r="Q5" s="52"/>
      <c r="R5" s="53"/>
      <c r="S5" s="53"/>
      <c r="T5" s="52"/>
      <c r="U5" s="53"/>
      <c r="V5" s="53"/>
      <c r="W5" s="53"/>
      <c r="X5" s="53"/>
    </row>
    <row r="6" spans="1:24" ht="24" customHeight="1" thickBot="1" x14ac:dyDescent="0.25">
      <c r="A6" s="604"/>
      <c r="B6" s="605"/>
      <c r="C6" s="605"/>
      <c r="D6" s="606"/>
      <c r="E6" s="604"/>
      <c r="F6" s="605"/>
      <c r="G6" s="605"/>
      <c r="H6" s="606"/>
      <c r="I6" s="604"/>
      <c r="J6" s="605"/>
      <c r="K6" s="605"/>
      <c r="L6" s="606"/>
      <c r="M6" s="604" t="s">
        <v>60</v>
      </c>
      <c r="N6" s="605"/>
      <c r="O6" s="605"/>
      <c r="P6" s="606"/>
      <c r="Q6" s="604" t="s">
        <v>61</v>
      </c>
      <c r="R6" s="605"/>
      <c r="S6" s="605"/>
      <c r="T6" s="606"/>
      <c r="U6" s="604" t="s">
        <v>123</v>
      </c>
      <c r="V6" s="605"/>
      <c r="W6" s="605"/>
      <c r="X6" s="606"/>
    </row>
    <row r="7" spans="1:24" ht="24" customHeight="1" x14ac:dyDescent="0.2">
      <c r="A7" s="66"/>
      <c r="B7" s="67" t="s">
        <v>70</v>
      </c>
      <c r="C7" s="67" t="s">
        <v>69</v>
      </c>
      <c r="D7" s="68" t="s">
        <v>67</v>
      </c>
      <c r="E7" s="66"/>
      <c r="F7" s="67" t="s">
        <v>70</v>
      </c>
      <c r="G7" s="67" t="s">
        <v>69</v>
      </c>
      <c r="H7" s="68" t="s">
        <v>67</v>
      </c>
      <c r="I7" s="66"/>
      <c r="J7" s="67" t="s">
        <v>70</v>
      </c>
      <c r="K7" s="67" t="s">
        <v>69</v>
      </c>
      <c r="L7" s="68" t="s">
        <v>67</v>
      </c>
      <c r="M7" s="66"/>
      <c r="N7" s="67" t="s">
        <v>70</v>
      </c>
      <c r="O7" s="67" t="s">
        <v>69</v>
      </c>
      <c r="P7" s="68" t="s">
        <v>67</v>
      </c>
      <c r="Q7" s="165"/>
      <c r="R7" s="67" t="s">
        <v>71</v>
      </c>
      <c r="S7" s="67" t="s">
        <v>72</v>
      </c>
      <c r="T7" s="70" t="s">
        <v>64</v>
      </c>
      <c r="U7" s="71"/>
      <c r="V7" s="67" t="s">
        <v>71</v>
      </c>
      <c r="W7" s="67" t="s">
        <v>72</v>
      </c>
      <c r="X7" s="72" t="s">
        <v>64</v>
      </c>
    </row>
    <row r="8" spans="1:24" ht="24" customHeight="1" x14ac:dyDescent="0.2">
      <c r="A8" s="73"/>
      <c r="B8" s="74"/>
      <c r="C8" s="84"/>
      <c r="D8" s="166"/>
      <c r="E8" s="73"/>
      <c r="F8" s="74"/>
      <c r="G8" s="84"/>
      <c r="H8" s="166"/>
      <c r="I8" s="73"/>
      <c r="J8" s="74"/>
      <c r="K8" s="84"/>
      <c r="L8" s="166"/>
      <c r="M8" s="73"/>
      <c r="N8" s="99" t="s">
        <v>124</v>
      </c>
      <c r="O8" s="167">
        <v>1120</v>
      </c>
      <c r="P8" s="76"/>
      <c r="Q8" s="168"/>
      <c r="R8" s="99" t="s">
        <v>125</v>
      </c>
      <c r="S8" s="167">
        <v>8630</v>
      </c>
      <c r="T8" s="93"/>
      <c r="U8" s="83"/>
      <c r="V8" s="84"/>
      <c r="W8" s="169"/>
      <c r="X8" s="170"/>
    </row>
    <row r="9" spans="1:24" ht="24" customHeight="1" x14ac:dyDescent="0.2">
      <c r="A9" s="73"/>
      <c r="B9" s="84"/>
      <c r="C9" s="84"/>
      <c r="D9" s="166"/>
      <c r="E9" s="73"/>
      <c r="F9" s="74"/>
      <c r="G9" s="84"/>
      <c r="H9" s="166"/>
      <c r="I9" s="73"/>
      <c r="J9" s="74"/>
      <c r="K9" s="84"/>
      <c r="L9" s="166"/>
      <c r="M9" s="73"/>
      <c r="N9" s="64"/>
      <c r="O9" s="171"/>
      <c r="P9" s="88"/>
      <c r="Q9" s="168"/>
      <c r="R9" s="99" t="s">
        <v>126</v>
      </c>
      <c r="S9" s="167">
        <v>2720</v>
      </c>
      <c r="T9" s="93"/>
      <c r="U9" s="83"/>
      <c r="V9" s="113"/>
      <c r="W9" s="172"/>
      <c r="X9" s="170"/>
    </row>
    <row r="10" spans="1:24" ht="24" customHeight="1" x14ac:dyDescent="0.2">
      <c r="A10" s="73"/>
      <c r="B10" s="84"/>
      <c r="C10" s="84"/>
      <c r="D10" s="166"/>
      <c r="E10" s="73"/>
      <c r="F10" s="74"/>
      <c r="G10" s="84"/>
      <c r="H10" s="166"/>
      <c r="I10" s="73"/>
      <c r="J10" s="74"/>
      <c r="K10" s="84"/>
      <c r="L10" s="166"/>
      <c r="M10" s="73"/>
      <c r="N10" s="74"/>
      <c r="O10" s="87"/>
      <c r="P10" s="88"/>
      <c r="Q10" s="173"/>
      <c r="R10" s="64"/>
      <c r="S10" s="171"/>
      <c r="T10" s="174"/>
      <c r="U10" s="83"/>
      <c r="V10" s="113"/>
      <c r="W10" s="172"/>
      <c r="X10" s="170"/>
    </row>
    <row r="11" spans="1:24" ht="24" customHeight="1" thickBot="1" x14ac:dyDescent="0.25">
      <c r="A11" s="175"/>
      <c r="B11" s="176"/>
      <c r="C11" s="177"/>
      <c r="D11" s="178"/>
      <c r="E11" s="175"/>
      <c r="F11" s="176"/>
      <c r="G11" s="177"/>
      <c r="H11" s="178"/>
      <c r="I11" s="175"/>
      <c r="J11" s="176"/>
      <c r="K11" s="177"/>
      <c r="L11" s="178"/>
      <c r="M11" s="607" t="s">
        <v>107</v>
      </c>
      <c r="N11" s="647"/>
      <c r="O11" s="103">
        <f>SUM(O8:O10)</f>
        <v>1120</v>
      </c>
      <c r="P11" s="104">
        <f>SUM(P8:P10)</f>
        <v>0</v>
      </c>
      <c r="Q11" s="596" t="s">
        <v>107</v>
      </c>
      <c r="R11" s="598"/>
      <c r="S11" s="103">
        <f>SUM(S8:S10)</f>
        <v>11350</v>
      </c>
      <c r="T11" s="104">
        <f>SUM(T8:T10)</f>
        <v>0</v>
      </c>
      <c r="U11" s="179"/>
      <c r="V11" s="180"/>
      <c r="W11" s="181"/>
      <c r="X11" s="182"/>
    </row>
    <row r="12" spans="1:24" ht="24" customHeight="1" thickBot="1" x14ac:dyDescent="0.25">
      <c r="A12" s="640" t="s">
        <v>127</v>
      </c>
      <c r="B12" s="641"/>
      <c r="C12" s="642"/>
      <c r="D12" s="132"/>
      <c r="E12" s="133"/>
      <c r="F12" s="133"/>
      <c r="G12" s="133"/>
      <c r="H12" s="132"/>
      <c r="I12" s="138"/>
      <c r="J12" s="133"/>
      <c r="K12" s="133"/>
      <c r="L12" s="132"/>
      <c r="M12" s="133"/>
      <c r="N12" s="133"/>
      <c r="O12" s="133"/>
      <c r="P12" s="133"/>
      <c r="Q12" s="132"/>
      <c r="R12" s="138"/>
      <c r="S12" s="133"/>
      <c r="T12" s="132"/>
      <c r="U12" s="599" t="s">
        <v>128</v>
      </c>
      <c r="V12" s="646"/>
      <c r="W12" s="183">
        <f>O11+S11</f>
        <v>12470</v>
      </c>
      <c r="X12" s="104">
        <f>P11+T11</f>
        <v>0</v>
      </c>
    </row>
    <row r="13" spans="1:24" ht="24" customHeight="1" thickBot="1" x14ac:dyDescent="0.25">
      <c r="A13" s="650"/>
      <c r="B13" s="651"/>
      <c r="C13" s="652"/>
      <c r="D13" s="131"/>
      <c r="E13" s="130"/>
      <c r="F13" s="130"/>
      <c r="G13" s="130"/>
      <c r="H13" s="184"/>
      <c r="I13" s="184"/>
      <c r="J13" s="184"/>
      <c r="K13" s="184"/>
      <c r="L13" s="184"/>
      <c r="M13" s="184"/>
      <c r="N13" s="130"/>
      <c r="O13" s="130"/>
      <c r="P13" s="184"/>
      <c r="Q13" s="131"/>
      <c r="R13" s="184"/>
      <c r="S13" s="130"/>
      <c r="T13" s="131"/>
      <c r="U13" s="130"/>
      <c r="V13" s="184"/>
      <c r="W13" s="130"/>
      <c r="X13" s="130"/>
    </row>
    <row r="14" spans="1:24" ht="24" customHeight="1" x14ac:dyDescent="0.2">
      <c r="A14" s="69"/>
      <c r="B14" s="185" t="s">
        <v>62</v>
      </c>
      <c r="C14" s="185" t="s">
        <v>63</v>
      </c>
      <c r="D14" s="72" t="s">
        <v>64</v>
      </c>
      <c r="E14" s="66"/>
      <c r="F14" s="67" t="s">
        <v>62</v>
      </c>
      <c r="G14" s="67" t="s">
        <v>63</v>
      </c>
      <c r="H14" s="68" t="s">
        <v>64</v>
      </c>
      <c r="I14" s="66"/>
      <c r="J14" s="67" t="s">
        <v>62</v>
      </c>
      <c r="K14" s="67" t="s">
        <v>63</v>
      </c>
      <c r="L14" s="68" t="s">
        <v>64</v>
      </c>
      <c r="M14" s="66"/>
      <c r="N14" s="67" t="s">
        <v>62</v>
      </c>
      <c r="O14" s="67" t="s">
        <v>63</v>
      </c>
      <c r="P14" s="68" t="s">
        <v>67</v>
      </c>
      <c r="Q14" s="66" t="s">
        <v>129</v>
      </c>
      <c r="R14" s="67" t="s">
        <v>62</v>
      </c>
      <c r="S14" s="67" t="s">
        <v>63</v>
      </c>
      <c r="T14" s="70" t="s">
        <v>64</v>
      </c>
      <c r="U14" s="71"/>
      <c r="V14" s="67" t="s">
        <v>62</v>
      </c>
      <c r="W14" s="186" t="s">
        <v>63</v>
      </c>
      <c r="X14" s="70" t="s">
        <v>64</v>
      </c>
    </row>
    <row r="15" spans="1:24" ht="24" customHeight="1" x14ac:dyDescent="0.2">
      <c r="A15" s="187"/>
      <c r="B15" s="99"/>
      <c r="C15" s="99"/>
      <c r="D15" s="188"/>
      <c r="E15" s="73"/>
      <c r="F15" s="84"/>
      <c r="G15" s="84"/>
      <c r="H15" s="166"/>
      <c r="I15" s="73"/>
      <c r="J15" s="84"/>
      <c r="K15" s="84"/>
      <c r="L15" s="189"/>
      <c r="M15" s="73"/>
      <c r="N15" s="99" t="s">
        <v>130</v>
      </c>
      <c r="O15" s="167">
        <v>180</v>
      </c>
      <c r="P15" s="76"/>
      <c r="Q15" s="73"/>
      <c r="R15" s="99" t="s">
        <v>130</v>
      </c>
      <c r="S15" s="167">
        <v>3010</v>
      </c>
      <c r="T15" s="93"/>
      <c r="U15" s="83"/>
      <c r="V15" s="99" t="s">
        <v>131</v>
      </c>
      <c r="W15" s="167">
        <v>1290</v>
      </c>
      <c r="X15" s="93"/>
    </row>
    <row r="16" spans="1:24" ht="24" customHeight="1" x14ac:dyDescent="0.2">
      <c r="A16" s="190"/>
      <c r="B16" s="64"/>
      <c r="C16" s="64"/>
      <c r="D16" s="65"/>
      <c r="E16" s="73"/>
      <c r="F16" s="84"/>
      <c r="G16" s="84"/>
      <c r="H16" s="166"/>
      <c r="I16" s="73"/>
      <c r="J16" s="84"/>
      <c r="K16" s="84"/>
      <c r="L16" s="166"/>
      <c r="M16" s="73"/>
      <c r="N16" s="64"/>
      <c r="O16" s="171"/>
      <c r="P16" s="88"/>
      <c r="Q16" s="73"/>
      <c r="R16" s="64"/>
      <c r="S16" s="171"/>
      <c r="T16" s="88"/>
      <c r="U16" s="83"/>
      <c r="V16" s="97"/>
      <c r="W16" s="98"/>
      <c r="X16" s="174"/>
    </row>
    <row r="17" spans="1:24" ht="24" customHeight="1" thickBot="1" x14ac:dyDescent="0.25">
      <c r="A17" s="175"/>
      <c r="B17" s="176"/>
      <c r="C17" s="177"/>
      <c r="D17" s="178"/>
      <c r="E17" s="175"/>
      <c r="F17" s="176"/>
      <c r="G17" s="177"/>
      <c r="H17" s="178"/>
      <c r="I17" s="175"/>
      <c r="J17" s="176"/>
      <c r="K17" s="191"/>
      <c r="L17" s="178"/>
      <c r="M17" s="607" t="s">
        <v>107</v>
      </c>
      <c r="N17" s="647"/>
      <c r="O17" s="103">
        <f>SUM(O15:O16)</f>
        <v>180</v>
      </c>
      <c r="P17" s="104">
        <f>P15</f>
        <v>0</v>
      </c>
      <c r="Q17" s="607" t="s">
        <v>107</v>
      </c>
      <c r="R17" s="647"/>
      <c r="S17" s="103">
        <f>SUM(S15:S16)</f>
        <v>3010</v>
      </c>
      <c r="T17" s="104">
        <f>T15</f>
        <v>0</v>
      </c>
      <c r="U17" s="596" t="s">
        <v>93</v>
      </c>
      <c r="V17" s="598"/>
      <c r="W17" s="192">
        <f>SUM(W15:W16)</f>
        <v>1290</v>
      </c>
      <c r="X17" s="104">
        <f>X15</f>
        <v>0</v>
      </c>
    </row>
    <row r="18" spans="1:24" ht="24" customHeight="1" thickBot="1" x14ac:dyDescent="0.25">
      <c r="A18" s="640" t="s">
        <v>16</v>
      </c>
      <c r="B18" s="641"/>
      <c r="C18" s="642"/>
      <c r="D18" s="132"/>
      <c r="E18" s="138"/>
      <c r="F18" s="133"/>
      <c r="G18" s="133"/>
      <c r="H18" s="132"/>
      <c r="I18" s="133"/>
      <c r="J18" s="133"/>
      <c r="K18" s="133"/>
      <c r="L18" s="132"/>
      <c r="M18" s="133"/>
      <c r="N18" s="133"/>
      <c r="O18" s="133"/>
      <c r="P18" s="133"/>
      <c r="Q18" s="639"/>
      <c r="R18" s="639"/>
      <c r="S18" s="133"/>
      <c r="T18" s="132"/>
      <c r="U18" s="599" t="s">
        <v>128</v>
      </c>
      <c r="V18" s="646"/>
      <c r="W18" s="183">
        <f>O17+S17+W17</f>
        <v>4480</v>
      </c>
      <c r="X18" s="104">
        <f>P17+T17+X17</f>
        <v>0</v>
      </c>
    </row>
    <row r="19" spans="1:24" ht="24" customHeight="1" thickBot="1" x14ac:dyDescent="0.25">
      <c r="A19" s="643"/>
      <c r="B19" s="644"/>
      <c r="C19" s="645"/>
      <c r="D19" s="131"/>
      <c r="E19" s="184"/>
      <c r="F19" s="130"/>
      <c r="G19" s="130"/>
      <c r="H19" s="131"/>
      <c r="I19" s="130"/>
      <c r="J19" s="130"/>
      <c r="K19" s="130"/>
      <c r="L19" s="131"/>
      <c r="M19" s="130"/>
      <c r="N19" s="130"/>
      <c r="O19" s="130"/>
      <c r="P19" s="130"/>
      <c r="Q19" s="131"/>
      <c r="R19" s="184"/>
      <c r="S19" s="130"/>
      <c r="T19" s="131"/>
      <c r="U19" s="130"/>
      <c r="V19" s="184"/>
      <c r="W19" s="130"/>
      <c r="X19" s="130"/>
    </row>
    <row r="20" spans="1:24" ht="24" customHeight="1" x14ac:dyDescent="0.2">
      <c r="A20" s="69"/>
      <c r="B20" s="185" t="s">
        <v>62</v>
      </c>
      <c r="C20" s="185" t="s">
        <v>63</v>
      </c>
      <c r="D20" s="72" t="s">
        <v>64</v>
      </c>
      <c r="E20" s="69"/>
      <c r="F20" s="185" t="s">
        <v>62</v>
      </c>
      <c r="G20" s="185" t="s">
        <v>63</v>
      </c>
      <c r="H20" s="72" t="s">
        <v>64</v>
      </c>
      <c r="I20" s="69"/>
      <c r="J20" s="185" t="s">
        <v>62</v>
      </c>
      <c r="K20" s="185" t="s">
        <v>63</v>
      </c>
      <c r="L20" s="72" t="s">
        <v>64</v>
      </c>
      <c r="M20" s="69"/>
      <c r="N20" s="193" t="s">
        <v>62</v>
      </c>
      <c r="O20" s="186" t="s">
        <v>63</v>
      </c>
      <c r="P20" s="72" t="s">
        <v>64</v>
      </c>
      <c r="Q20" s="69"/>
      <c r="R20" s="186" t="s">
        <v>62</v>
      </c>
      <c r="S20" s="186" t="s">
        <v>63</v>
      </c>
      <c r="T20" s="70" t="s">
        <v>64</v>
      </c>
      <c r="U20" s="194"/>
      <c r="V20" s="186" t="s">
        <v>62</v>
      </c>
      <c r="W20" s="186" t="s">
        <v>63</v>
      </c>
      <c r="X20" s="72" t="s">
        <v>64</v>
      </c>
    </row>
    <row r="21" spans="1:24" ht="24" customHeight="1" x14ac:dyDescent="0.2">
      <c r="A21" s="82"/>
      <c r="B21" s="195"/>
      <c r="C21" s="195"/>
      <c r="D21" s="189"/>
      <c r="E21" s="82"/>
      <c r="F21" s="195"/>
      <c r="G21" s="195"/>
      <c r="H21" s="189"/>
      <c r="I21" s="82"/>
      <c r="J21" s="195"/>
      <c r="K21" s="195"/>
      <c r="L21" s="189"/>
      <c r="M21" s="168"/>
      <c r="N21" s="195"/>
      <c r="O21" s="109"/>
      <c r="P21" s="196"/>
      <c r="Q21" s="168"/>
      <c r="R21" s="197"/>
      <c r="S21" s="109"/>
      <c r="T21" s="198"/>
      <c r="U21" s="124"/>
      <c r="V21" s="99" t="s">
        <v>132</v>
      </c>
      <c r="W21" s="167">
        <v>2510</v>
      </c>
      <c r="X21" s="93"/>
    </row>
    <row r="22" spans="1:24" ht="24" customHeight="1" x14ac:dyDescent="0.2">
      <c r="A22" s="82"/>
      <c r="B22" s="195"/>
      <c r="C22" s="195"/>
      <c r="D22" s="189"/>
      <c r="E22" s="82"/>
      <c r="F22" s="195"/>
      <c r="G22" s="195"/>
      <c r="H22" s="189"/>
      <c r="I22" s="82"/>
      <c r="J22" s="195"/>
      <c r="K22" s="195"/>
      <c r="L22" s="189"/>
      <c r="M22" s="82"/>
      <c r="N22" s="195"/>
      <c r="O22" s="109"/>
      <c r="P22" s="199"/>
      <c r="Q22" s="82"/>
      <c r="R22" s="99"/>
      <c r="S22" s="200"/>
      <c r="T22" s="201"/>
      <c r="U22" s="124"/>
      <c r="V22" s="99" t="s">
        <v>133</v>
      </c>
      <c r="W22" s="167">
        <v>470</v>
      </c>
      <c r="X22" s="93"/>
    </row>
    <row r="23" spans="1:24" ht="24" customHeight="1" x14ac:dyDescent="0.2">
      <c r="A23" s="187"/>
      <c r="B23" s="202"/>
      <c r="C23" s="99"/>
      <c r="D23" s="188"/>
      <c r="E23" s="82"/>
      <c r="F23" s="195"/>
      <c r="G23" s="195"/>
      <c r="H23" s="189"/>
      <c r="I23" s="82"/>
      <c r="J23" s="195"/>
      <c r="K23" s="195"/>
      <c r="L23" s="189"/>
      <c r="M23" s="82"/>
      <c r="N23" s="195"/>
      <c r="O23" s="109"/>
      <c r="P23" s="199"/>
      <c r="Q23" s="82"/>
      <c r="R23" s="99"/>
      <c r="S23" s="200"/>
      <c r="T23" s="201"/>
      <c r="U23" s="124"/>
      <c r="V23" s="99" t="s">
        <v>134</v>
      </c>
      <c r="W23" s="167">
        <v>670</v>
      </c>
      <c r="X23" s="93"/>
    </row>
    <row r="24" spans="1:24" ht="24" customHeight="1" x14ac:dyDescent="0.2">
      <c r="A24" s="187"/>
      <c r="B24" s="202"/>
      <c r="C24" s="202"/>
      <c r="D24" s="203"/>
      <c r="E24" s="82"/>
      <c r="F24" s="195"/>
      <c r="G24" s="195"/>
      <c r="H24" s="189"/>
      <c r="I24" s="82"/>
      <c r="J24" s="195"/>
      <c r="K24" s="195"/>
      <c r="L24" s="189"/>
      <c r="M24" s="82"/>
      <c r="N24" s="195"/>
      <c r="O24" s="109"/>
      <c r="P24" s="199"/>
      <c r="Q24" s="82"/>
      <c r="R24" s="99"/>
      <c r="S24" s="200"/>
      <c r="T24" s="201"/>
      <c r="U24" s="124"/>
      <c r="V24" s="99" t="s">
        <v>135</v>
      </c>
      <c r="W24" s="167">
        <v>1460</v>
      </c>
      <c r="X24" s="93"/>
    </row>
    <row r="25" spans="1:24" ht="24" customHeight="1" x14ac:dyDescent="0.2">
      <c r="A25" s="187"/>
      <c r="B25" s="202"/>
      <c r="C25" s="202"/>
      <c r="D25" s="203"/>
      <c r="E25" s="82"/>
      <c r="F25" s="195"/>
      <c r="G25" s="195"/>
      <c r="H25" s="189"/>
      <c r="I25" s="82"/>
      <c r="J25" s="195"/>
      <c r="K25" s="195"/>
      <c r="L25" s="189"/>
      <c r="M25" s="82"/>
      <c r="N25" s="195"/>
      <c r="O25" s="109"/>
      <c r="P25" s="199"/>
      <c r="Q25" s="82"/>
      <c r="R25" s="99"/>
      <c r="S25" s="200"/>
      <c r="T25" s="201"/>
      <c r="U25" s="124"/>
      <c r="V25" s="99" t="s">
        <v>136</v>
      </c>
      <c r="W25" s="167">
        <v>590</v>
      </c>
      <c r="X25" s="93"/>
    </row>
    <row r="26" spans="1:24" ht="24" customHeight="1" x14ac:dyDescent="0.2">
      <c r="A26" s="82"/>
      <c r="B26" s="195"/>
      <c r="C26" s="195"/>
      <c r="D26" s="189"/>
      <c r="E26" s="82"/>
      <c r="F26" s="195"/>
      <c r="G26" s="195"/>
      <c r="H26" s="189"/>
      <c r="I26" s="82"/>
      <c r="J26" s="195"/>
      <c r="K26" s="195"/>
      <c r="L26" s="189"/>
      <c r="M26" s="82"/>
      <c r="N26" s="195"/>
      <c r="O26" s="109"/>
      <c r="P26" s="199"/>
      <c r="Q26" s="82"/>
      <c r="R26" s="99"/>
      <c r="S26" s="200"/>
      <c r="T26" s="201"/>
      <c r="U26" s="204"/>
      <c r="V26" s="122"/>
      <c r="W26" s="105"/>
      <c r="X26" s="174"/>
    </row>
    <row r="27" spans="1:24" ht="24" customHeight="1" thickBot="1" x14ac:dyDescent="0.25">
      <c r="A27" s="205"/>
      <c r="B27" s="191"/>
      <c r="C27" s="191"/>
      <c r="D27" s="178"/>
      <c r="E27" s="205"/>
      <c r="F27" s="191"/>
      <c r="G27" s="191"/>
      <c r="H27" s="178"/>
      <c r="I27" s="205"/>
      <c r="J27" s="191"/>
      <c r="K27" s="191"/>
      <c r="L27" s="178"/>
      <c r="M27" s="607" t="s">
        <v>107</v>
      </c>
      <c r="N27" s="647"/>
      <c r="O27" s="125">
        <f>SUM(O21:O26)</f>
        <v>0</v>
      </c>
      <c r="P27" s="206"/>
      <c r="Q27" s="607" t="s">
        <v>137</v>
      </c>
      <c r="R27" s="647"/>
      <c r="S27" s="125">
        <f>SUM(S21:S26)</f>
        <v>0</v>
      </c>
      <c r="T27" s="206"/>
      <c r="U27" s="648" t="s">
        <v>107</v>
      </c>
      <c r="V27" s="649"/>
      <c r="W27" s="125">
        <f>SUM(W21:W26)</f>
        <v>5700</v>
      </c>
      <c r="X27" s="104">
        <f>SUM(X21:X25)</f>
        <v>0</v>
      </c>
    </row>
    <row r="28" spans="1:24" ht="23.15" customHeight="1" thickBot="1" x14ac:dyDescent="0.25">
      <c r="A28" s="129" t="s">
        <v>494</v>
      </c>
      <c r="B28" s="129"/>
      <c r="C28" s="207"/>
      <c r="D28" s="207"/>
      <c r="E28" s="132"/>
      <c r="F28" s="133"/>
      <c r="G28" s="133"/>
      <c r="H28" s="133"/>
      <c r="I28" s="132"/>
      <c r="J28" s="133"/>
      <c r="K28" s="133"/>
      <c r="L28" s="133"/>
      <c r="M28" s="132"/>
      <c r="N28" s="133"/>
      <c r="O28" s="133"/>
      <c r="P28" s="133"/>
      <c r="Q28" s="137"/>
      <c r="R28" s="133"/>
      <c r="S28" s="133"/>
      <c r="T28" s="132"/>
      <c r="U28" s="599" t="s">
        <v>128</v>
      </c>
      <c r="V28" s="646"/>
      <c r="W28" s="183">
        <f>O27+S27+W27</f>
        <v>5700</v>
      </c>
      <c r="X28" s="104">
        <f>P27+T27+X27</f>
        <v>0</v>
      </c>
    </row>
    <row r="29" spans="1:24" ht="20.25" customHeight="1" x14ac:dyDescent="0.25">
      <c r="A29" s="135"/>
      <c r="B29" s="133"/>
      <c r="C29" s="136"/>
      <c r="D29" s="136"/>
      <c r="E29" s="136"/>
      <c r="F29" s="136"/>
      <c r="G29" s="133"/>
      <c r="H29" s="133"/>
      <c r="I29" s="132"/>
      <c r="J29" s="133"/>
      <c r="K29" s="133"/>
      <c r="L29" s="133"/>
      <c r="M29" s="132"/>
      <c r="N29" s="133"/>
      <c r="O29" s="133"/>
      <c r="P29" s="133"/>
      <c r="Q29" s="208"/>
      <c r="R29" s="133"/>
      <c r="S29" s="133"/>
      <c r="T29" s="132"/>
      <c r="U29" s="138"/>
      <c r="V29" s="138"/>
      <c r="W29" s="209"/>
      <c r="X29" s="209"/>
    </row>
    <row r="30" spans="1:24" ht="20.25" customHeight="1" x14ac:dyDescent="0.2">
      <c r="A30" s="135"/>
      <c r="B30" s="130"/>
      <c r="C30" s="133"/>
      <c r="D30" s="133"/>
      <c r="E30" s="133"/>
      <c r="F30" s="133"/>
      <c r="G30" s="53"/>
      <c r="H30" s="53"/>
      <c r="I30" s="52"/>
      <c r="J30" s="53"/>
      <c r="K30" s="53"/>
      <c r="L30" s="53"/>
      <c r="M30" s="52"/>
      <c r="N30" s="143" t="s">
        <v>116</v>
      </c>
      <c r="O30" s="144"/>
      <c r="P30" s="145"/>
      <c r="Q30" s="145"/>
      <c r="R30" s="146"/>
      <c r="S30" s="146" t="s">
        <v>117</v>
      </c>
      <c r="T30" s="149"/>
      <c r="U30" s="56"/>
      <c r="V30" s="148"/>
      <c r="W30" s="149"/>
      <c r="X30" s="53"/>
    </row>
    <row r="31" spans="1:24" ht="20.25" customHeight="1" x14ac:dyDescent="0.2">
      <c r="A31" s="52"/>
      <c r="B31" s="141" t="s">
        <v>114</v>
      </c>
      <c r="C31" s="142" t="s">
        <v>115</v>
      </c>
      <c r="D31" s="53"/>
      <c r="E31" s="52"/>
      <c r="F31" s="53"/>
      <c r="G31" s="53"/>
      <c r="H31" s="53"/>
      <c r="I31" s="52"/>
      <c r="J31" s="53"/>
      <c r="K31" s="53"/>
      <c r="L31" s="53"/>
      <c r="M31" s="52"/>
      <c r="N31" s="145"/>
      <c r="O31" s="145"/>
      <c r="P31" s="145"/>
      <c r="Q31" s="145"/>
      <c r="R31" s="146"/>
      <c r="S31" s="146" t="s">
        <v>118</v>
      </c>
      <c r="T31" s="52"/>
      <c r="U31" s="53"/>
      <c r="V31" s="149"/>
      <c r="W31" s="147"/>
      <c r="X31" s="147"/>
    </row>
    <row r="32" spans="1:24" ht="20.25" customHeight="1" x14ac:dyDescent="0.2">
      <c r="A32" s="152"/>
      <c r="B32" s="147"/>
      <c r="C32" s="147"/>
      <c r="D32" s="147"/>
      <c r="E32" s="152"/>
      <c r="F32" s="147"/>
      <c r="G32" s="53"/>
      <c r="H32" s="53"/>
      <c r="I32" s="52"/>
      <c r="J32" s="53"/>
      <c r="K32" s="53"/>
      <c r="L32" s="53"/>
      <c r="M32" s="52"/>
      <c r="N32" s="145"/>
      <c r="O32" s="145"/>
      <c r="P32" s="145"/>
      <c r="Q32" s="145"/>
      <c r="R32" s="146"/>
      <c r="S32" s="153" t="s">
        <v>119</v>
      </c>
      <c r="T32" s="52"/>
      <c r="U32" s="53"/>
      <c r="V32" s="53"/>
      <c r="W32" s="147"/>
      <c r="X32" s="147"/>
    </row>
    <row r="33" spans="1:35" ht="20.25" customHeight="1" x14ac:dyDescent="0.2">
      <c r="A33" s="639"/>
      <c r="B33" s="639"/>
      <c r="C33" s="147"/>
      <c r="D33" s="147"/>
      <c r="E33" s="152"/>
      <c r="F33" s="147"/>
      <c r="G33" s="53"/>
      <c r="H33" s="53"/>
      <c r="I33" s="52"/>
      <c r="J33" s="53"/>
      <c r="K33" s="53"/>
      <c r="L33" s="53"/>
      <c r="M33" s="52"/>
      <c r="N33" s="53"/>
      <c r="O33" s="53"/>
      <c r="P33" s="53"/>
      <c r="Q33" s="52"/>
      <c r="R33" s="53"/>
      <c r="S33" s="53"/>
      <c r="T33" s="52"/>
      <c r="U33" s="148"/>
      <c r="V33" s="149"/>
      <c r="W33" s="210"/>
      <c r="X33" s="210"/>
    </row>
    <row r="34" spans="1:35" ht="20.25" customHeight="1" x14ac:dyDescent="0.2">
      <c r="U34" s="164"/>
      <c r="V34" s="211"/>
      <c r="W34" s="164"/>
      <c r="X34" s="164"/>
    </row>
    <row r="35" spans="1:35" ht="20.25" customHeight="1" x14ac:dyDescent="0.2">
      <c r="V35" s="211"/>
    </row>
    <row r="46" spans="1:35" x14ac:dyDescent="0.2">
      <c r="J46" s="159"/>
      <c r="K46" s="159"/>
      <c r="M46" s="54"/>
      <c r="O46" s="159"/>
      <c r="P46" s="159"/>
      <c r="T46" s="54"/>
      <c r="V46" s="159"/>
      <c r="AB46" s="159"/>
      <c r="AC46" s="159"/>
      <c r="AI46" s="159"/>
    </row>
    <row r="47" spans="1:35" x14ac:dyDescent="0.2">
      <c r="J47" s="159"/>
      <c r="K47" s="159"/>
      <c r="M47" s="54"/>
      <c r="O47" s="159"/>
      <c r="P47" s="159"/>
      <c r="T47" s="54"/>
      <c r="V47" s="159"/>
      <c r="AB47" s="159"/>
      <c r="AC47" s="159"/>
      <c r="AI47" s="159"/>
    </row>
    <row r="48" spans="1:35" x14ac:dyDescent="0.2">
      <c r="J48" s="159"/>
      <c r="K48" s="159"/>
      <c r="M48" s="54"/>
      <c r="O48" s="159"/>
      <c r="P48" s="159"/>
      <c r="T48" s="54"/>
      <c r="V48" s="159"/>
      <c r="AB48" s="159"/>
      <c r="AC48" s="159"/>
      <c r="AI48" s="159"/>
    </row>
    <row r="49" spans="10:35" x14ac:dyDescent="0.2">
      <c r="J49" s="159"/>
      <c r="K49" s="159"/>
      <c r="M49" s="54"/>
      <c r="O49" s="159"/>
      <c r="P49" s="159"/>
      <c r="T49" s="54"/>
      <c r="V49" s="159"/>
      <c r="AB49" s="159"/>
      <c r="AC49" s="159"/>
      <c r="AI49" s="159"/>
    </row>
    <row r="50" spans="10:35" x14ac:dyDescent="0.2">
      <c r="J50" s="159"/>
      <c r="K50" s="159"/>
      <c r="M50" s="54"/>
      <c r="O50" s="159"/>
      <c r="P50" s="159"/>
      <c r="T50" s="54"/>
      <c r="V50" s="159"/>
      <c r="AB50" s="159"/>
      <c r="AC50" s="159"/>
      <c r="AI50" s="159"/>
    </row>
    <row r="51" spans="10:35" x14ac:dyDescent="0.2">
      <c r="J51" s="159"/>
      <c r="K51" s="159"/>
      <c r="M51" s="54"/>
      <c r="O51" s="159"/>
      <c r="P51" s="159"/>
      <c r="T51" s="54"/>
      <c r="V51" s="159"/>
      <c r="AB51" s="159"/>
      <c r="AC51" s="159"/>
      <c r="AI51" s="159"/>
    </row>
    <row r="52" spans="10:35" x14ac:dyDescent="0.2">
      <c r="J52" s="159"/>
      <c r="K52" s="159"/>
      <c r="M52" s="54"/>
      <c r="O52" s="159"/>
      <c r="P52" s="159"/>
      <c r="T52" s="54"/>
      <c r="V52" s="159"/>
      <c r="AB52" s="159"/>
      <c r="AC52" s="159"/>
      <c r="AI52" s="159"/>
    </row>
    <row r="53" spans="10:35" x14ac:dyDescent="0.2">
      <c r="J53" s="159"/>
      <c r="K53" s="159"/>
      <c r="M53" s="54"/>
      <c r="O53" s="159"/>
      <c r="P53" s="159"/>
      <c r="T53" s="54"/>
      <c r="V53" s="159"/>
      <c r="AB53" s="159"/>
      <c r="AC53" s="159"/>
      <c r="AI53" s="159"/>
    </row>
    <row r="54" spans="10:35" x14ac:dyDescent="0.2">
      <c r="J54" s="159"/>
      <c r="K54" s="159"/>
      <c r="M54" s="54"/>
      <c r="O54" s="159"/>
      <c r="P54" s="159"/>
      <c r="T54" s="54"/>
      <c r="V54" s="159"/>
      <c r="AB54" s="159"/>
      <c r="AC54" s="159"/>
      <c r="AI54" s="159"/>
    </row>
    <row r="55" spans="10:35" x14ac:dyDescent="0.2">
      <c r="J55" s="159"/>
      <c r="K55" s="159"/>
      <c r="M55" s="54"/>
      <c r="O55" s="159"/>
      <c r="P55" s="159"/>
      <c r="T55" s="54"/>
      <c r="V55" s="159"/>
      <c r="AB55" s="159"/>
      <c r="AC55" s="159"/>
      <c r="AI55" s="159"/>
    </row>
    <row r="56" spans="10:35" x14ac:dyDescent="0.2">
      <c r="J56" s="159"/>
      <c r="K56" s="159"/>
      <c r="M56" s="54"/>
      <c r="O56" s="159"/>
      <c r="P56" s="159"/>
      <c r="T56" s="54"/>
      <c r="V56" s="159"/>
      <c r="AB56" s="159"/>
      <c r="AC56" s="159"/>
      <c r="AI56" s="159"/>
    </row>
    <row r="57" spans="10:35" x14ac:dyDescent="0.2">
      <c r="J57" s="159"/>
      <c r="K57" s="159"/>
      <c r="M57" s="54"/>
      <c r="O57" s="159"/>
      <c r="P57" s="159"/>
      <c r="T57" s="54"/>
      <c r="V57" s="159"/>
      <c r="AB57" s="159"/>
      <c r="AC57" s="159"/>
      <c r="AI57" s="159"/>
    </row>
    <row r="58" spans="10:35" x14ac:dyDescent="0.2">
      <c r="J58" s="159"/>
      <c r="K58" s="159"/>
      <c r="M58" s="54"/>
      <c r="O58" s="159"/>
      <c r="P58" s="159"/>
      <c r="T58" s="54"/>
      <c r="V58" s="159"/>
      <c r="AB58" s="159"/>
      <c r="AC58" s="159"/>
      <c r="AI58" s="159"/>
    </row>
    <row r="59" spans="10:35" x14ac:dyDescent="0.2">
      <c r="J59" s="159"/>
      <c r="K59" s="159"/>
      <c r="M59" s="54"/>
      <c r="O59" s="159"/>
      <c r="P59" s="159"/>
      <c r="T59" s="54"/>
      <c r="V59" s="159"/>
      <c r="AB59" s="159"/>
      <c r="AC59" s="159"/>
      <c r="AI59" s="159"/>
    </row>
    <row r="60" spans="10:35" x14ac:dyDescent="0.2">
      <c r="J60" s="159"/>
      <c r="K60" s="159"/>
      <c r="M60" s="54"/>
      <c r="O60" s="159"/>
      <c r="P60" s="159"/>
      <c r="T60" s="54"/>
      <c r="V60" s="159"/>
      <c r="AB60" s="159"/>
      <c r="AC60" s="159"/>
      <c r="AI60" s="159"/>
    </row>
    <row r="61" spans="10:35" x14ac:dyDescent="0.2">
      <c r="J61" s="159"/>
      <c r="K61" s="159"/>
      <c r="M61" s="54"/>
      <c r="O61" s="159"/>
      <c r="P61" s="159"/>
      <c r="T61" s="54"/>
      <c r="V61" s="159"/>
      <c r="AB61" s="159"/>
      <c r="AC61" s="159"/>
      <c r="AI61" s="159"/>
    </row>
    <row r="62" spans="10:35" x14ac:dyDescent="0.2">
      <c r="J62" s="159"/>
      <c r="K62" s="159"/>
      <c r="M62" s="54"/>
      <c r="O62" s="159"/>
      <c r="P62" s="159"/>
      <c r="T62" s="54"/>
      <c r="V62" s="159"/>
      <c r="AB62" s="159"/>
      <c r="AC62" s="159"/>
      <c r="AI62" s="159"/>
    </row>
    <row r="63" spans="10:35" x14ac:dyDescent="0.2">
      <c r="J63" s="159"/>
      <c r="K63" s="159"/>
      <c r="M63" s="54"/>
      <c r="O63" s="159"/>
      <c r="P63" s="159"/>
      <c r="T63" s="54"/>
      <c r="V63" s="159"/>
      <c r="AB63" s="159"/>
      <c r="AC63" s="159"/>
      <c r="AI63" s="159"/>
    </row>
    <row r="64" spans="10:35" x14ac:dyDescent="0.2">
      <c r="J64" s="159"/>
      <c r="K64" s="159"/>
      <c r="M64" s="54"/>
      <c r="O64" s="159"/>
      <c r="P64" s="159"/>
      <c r="T64" s="54"/>
      <c r="V64" s="159"/>
      <c r="AB64" s="159"/>
      <c r="AC64" s="159"/>
      <c r="AI64" s="159"/>
    </row>
    <row r="65" spans="10:35" x14ac:dyDescent="0.2">
      <c r="J65" s="159"/>
      <c r="K65" s="159"/>
      <c r="M65" s="54"/>
      <c r="O65" s="159"/>
      <c r="P65" s="159"/>
      <c r="T65" s="54"/>
      <c r="V65" s="159"/>
      <c r="AB65" s="159"/>
      <c r="AC65" s="159"/>
      <c r="AI65" s="159"/>
    </row>
    <row r="66" spans="10:35" x14ac:dyDescent="0.2">
      <c r="J66" s="159"/>
      <c r="K66" s="159"/>
      <c r="M66" s="54"/>
      <c r="O66" s="159"/>
      <c r="P66" s="159"/>
      <c r="T66" s="54"/>
      <c r="V66" s="159"/>
      <c r="AB66" s="159"/>
      <c r="AC66" s="159"/>
      <c r="AI66" s="159"/>
    </row>
  </sheetData>
  <sheetProtection algorithmName="SHA-512" hashValue="E7mCST238qhGsJqKdMnoxxeua5GiCBfWh235cMxrXTa8zu6vKUBM5hpfENSrwCoTw+LtejJmC613HySwHasn3Q==" saltValue="FXkmGMzJsGQ6MjfTxREw3A==" spinCount="100000" sheet="1" objects="1" scenarios="1" formatCells="0" formatColumns="0" formatRows="0" insertColumns="0" insertRows="0" insertHyperlinks="0" deleteColumns="0" deleteRows="0" sort="0" autoFilter="0" pivotTables="0"/>
  <mergeCells count="37">
    <mergeCell ref="I6:L6"/>
    <mergeCell ref="M6:P6"/>
    <mergeCell ref="F1:I1"/>
    <mergeCell ref="W1:X1"/>
    <mergeCell ref="A2:B2"/>
    <mergeCell ref="D2:E2"/>
    <mergeCell ref="F2:I2"/>
    <mergeCell ref="A12:C13"/>
    <mergeCell ref="U12:V12"/>
    <mergeCell ref="U6:X6"/>
    <mergeCell ref="S3:U3"/>
    <mergeCell ref="A4:B4"/>
    <mergeCell ref="D4:E4"/>
    <mergeCell ref="F4:I4"/>
    <mergeCell ref="K4:U4"/>
    <mergeCell ref="W4:X4"/>
    <mergeCell ref="A3:B3"/>
    <mergeCell ref="D3:E3"/>
    <mergeCell ref="F3:I3"/>
    <mergeCell ref="K3:N3"/>
    <mergeCell ref="P3:Q3"/>
    <mergeCell ref="A6:D6"/>
    <mergeCell ref="E6:H6"/>
    <mergeCell ref="M17:N17"/>
    <mergeCell ref="Q17:R17"/>
    <mergeCell ref="U17:V17"/>
    <mergeCell ref="U28:V28"/>
    <mergeCell ref="Q6:T6"/>
    <mergeCell ref="M11:N11"/>
    <mergeCell ref="Q11:R11"/>
    <mergeCell ref="A33:B33"/>
    <mergeCell ref="A18:C19"/>
    <mergeCell ref="Q18:R18"/>
    <mergeCell ref="U18:V18"/>
    <mergeCell ref="M27:N27"/>
    <mergeCell ref="Q27:R27"/>
    <mergeCell ref="U27:V27"/>
  </mergeCells>
  <phoneticPr fontId="4"/>
  <conditionalFormatting sqref="P8 T8:T9 P15 T15 X15 X21:X25">
    <cfRule type="cellIs" dxfId="31" priority="1" stopIfTrue="1" operator="lessThan">
      <formula>O8</formula>
    </cfRule>
    <cfRule type="cellIs" dxfId="30" priority="2" stopIfTrue="1" operator="greaterThan">
      <formula>O8</formula>
    </cfRule>
  </conditionalFormatting>
  <pageMargins left="0.39370078740157483" right="0" top="0.4" bottom="0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39"/>
  <sheetViews>
    <sheetView showZeros="0" view="pageBreakPreview" zoomScale="67" zoomScaleNormal="75" zoomScaleSheetLayoutView="67" workbookViewId="0">
      <pane ySplit="6" topLeftCell="A7" activePane="bottomLeft" state="frozen"/>
      <selection activeCell="F20" sqref="F20"/>
      <selection pane="bottomLeft" activeCell="F20" sqref="F20"/>
    </sheetView>
  </sheetViews>
  <sheetFormatPr defaultColWidth="9" defaultRowHeight="13" x14ac:dyDescent="0.2"/>
  <cols>
    <col min="1" max="1" width="5.6328125" style="159" customWidth="1"/>
    <col min="2" max="2" width="13.08984375" style="54" customWidth="1"/>
    <col min="3" max="4" width="9.36328125" style="54" customWidth="1"/>
    <col min="5" max="5" width="5.6328125" style="159" customWidth="1"/>
    <col min="6" max="6" width="13.08984375" style="54" customWidth="1"/>
    <col min="7" max="8" width="9.36328125" style="54" customWidth="1"/>
    <col min="9" max="9" width="5.6328125" style="159" customWidth="1"/>
    <col min="10" max="10" width="13.08984375" style="54" customWidth="1"/>
    <col min="11" max="12" width="9.36328125" style="54" customWidth="1"/>
    <col min="13" max="13" width="5.6328125" style="159" customWidth="1"/>
    <col min="14" max="14" width="13.08984375" style="54" customWidth="1"/>
    <col min="15" max="16" width="9.36328125" style="54" customWidth="1"/>
    <col min="17" max="17" width="5.6328125" style="159" customWidth="1"/>
    <col min="18" max="18" width="13.08984375" style="54" customWidth="1"/>
    <col min="19" max="19" width="9.36328125" style="54" customWidth="1"/>
    <col min="20" max="20" width="9.36328125" style="159" customWidth="1"/>
    <col min="21" max="21" width="5.6328125" style="54" customWidth="1"/>
    <col min="22" max="22" width="13.08984375" style="54" customWidth="1"/>
    <col min="23" max="24" width="9.36328125" style="54" customWidth="1"/>
    <col min="25" max="16384" width="9" style="54"/>
  </cols>
  <sheetData>
    <row r="1" spans="1:52" ht="40.5" customHeight="1" x14ac:dyDescent="0.2">
      <c r="A1" s="52"/>
      <c r="B1" s="53"/>
      <c r="C1" s="53"/>
      <c r="D1" s="53"/>
      <c r="E1" s="52"/>
      <c r="F1" s="634" t="s">
        <v>48</v>
      </c>
      <c r="G1" s="634"/>
      <c r="H1" s="634"/>
      <c r="I1" s="634"/>
      <c r="J1" s="53"/>
      <c r="K1" s="53"/>
      <c r="L1" s="53"/>
      <c r="M1" s="52"/>
      <c r="N1" s="53"/>
      <c r="O1" s="53"/>
      <c r="P1" s="53"/>
      <c r="Q1" s="52"/>
      <c r="R1" s="53"/>
      <c r="S1" s="53"/>
      <c r="T1" s="52"/>
      <c r="U1" s="53"/>
      <c r="V1" s="53"/>
      <c r="W1" s="635" t="s">
        <v>120</v>
      </c>
      <c r="X1" s="635"/>
    </row>
    <row r="2" spans="1:52" ht="40.5" customHeight="1" x14ac:dyDescent="0.2">
      <c r="A2" s="636" t="s">
        <v>138</v>
      </c>
      <c r="B2" s="636"/>
      <c r="C2" s="53"/>
      <c r="D2" s="637"/>
      <c r="E2" s="637"/>
      <c r="F2" s="638"/>
      <c r="G2" s="638"/>
      <c r="H2" s="638"/>
      <c r="I2" s="638"/>
      <c r="J2" s="55"/>
      <c r="K2" s="56"/>
      <c r="L2" s="56"/>
      <c r="M2" s="56"/>
      <c r="N2" s="56"/>
      <c r="O2" s="53"/>
      <c r="P2" s="53"/>
      <c r="Q2" s="52"/>
      <c r="R2" s="53"/>
      <c r="S2" s="53"/>
      <c r="T2" s="52"/>
      <c r="U2" s="53"/>
      <c r="V2" s="53"/>
      <c r="W2" s="53"/>
      <c r="X2" s="53"/>
    </row>
    <row r="3" spans="1:52" ht="40.5" customHeight="1" thickBot="1" x14ac:dyDescent="0.25">
      <c r="A3" s="610" t="s">
        <v>122</v>
      </c>
      <c r="B3" s="611"/>
      <c r="C3" s="57"/>
      <c r="D3" s="612" t="s">
        <v>52</v>
      </c>
      <c r="E3" s="613"/>
      <c r="F3" s="614"/>
      <c r="G3" s="615"/>
      <c r="H3" s="615"/>
      <c r="I3" s="616"/>
      <c r="J3" s="58" t="s">
        <v>53</v>
      </c>
      <c r="K3" s="617"/>
      <c r="L3" s="618"/>
      <c r="M3" s="618"/>
      <c r="N3" s="619"/>
      <c r="O3" s="58" t="s">
        <v>54</v>
      </c>
      <c r="P3" s="620"/>
      <c r="Q3" s="621"/>
      <c r="R3" s="59" t="s">
        <v>55</v>
      </c>
      <c r="S3" s="622"/>
      <c r="T3" s="623"/>
      <c r="U3" s="624"/>
      <c r="V3" s="53"/>
      <c r="W3" s="53"/>
      <c r="X3" s="53"/>
    </row>
    <row r="4" spans="1:52" ht="40.5" customHeight="1" thickBot="1" x14ac:dyDescent="0.3">
      <c r="A4" s="625" t="s">
        <v>17</v>
      </c>
      <c r="B4" s="626"/>
      <c r="C4" s="60"/>
      <c r="D4" s="627" t="s">
        <v>57</v>
      </c>
      <c r="E4" s="628"/>
      <c r="F4" s="629"/>
      <c r="G4" s="630"/>
      <c r="H4" s="630"/>
      <c r="I4" s="631"/>
      <c r="J4" s="61" t="s">
        <v>58</v>
      </c>
      <c r="K4" s="632"/>
      <c r="L4" s="633"/>
      <c r="M4" s="633"/>
      <c r="N4" s="633"/>
      <c r="O4" s="633"/>
      <c r="P4" s="633"/>
      <c r="Q4" s="633"/>
      <c r="R4" s="633"/>
      <c r="S4" s="633"/>
      <c r="T4" s="633"/>
      <c r="U4" s="628"/>
      <c r="V4" s="53"/>
      <c r="W4" s="609">
        <f>X13+X24+X34</f>
        <v>0</v>
      </c>
      <c r="X4" s="609"/>
    </row>
    <row r="5" spans="1:52" ht="9" customHeight="1" thickBot="1" x14ac:dyDescent="0.25">
      <c r="A5" s="52"/>
      <c r="B5" s="53"/>
      <c r="C5" s="53"/>
      <c r="D5" s="53"/>
      <c r="E5" s="52"/>
      <c r="F5" s="53"/>
      <c r="G5" s="53"/>
      <c r="H5" s="53"/>
      <c r="I5" s="52"/>
      <c r="J5" s="53"/>
      <c r="K5" s="53"/>
      <c r="L5" s="53"/>
      <c r="M5" s="52"/>
      <c r="N5" s="53"/>
      <c r="O5" s="53"/>
      <c r="P5" s="53"/>
      <c r="Q5" s="52"/>
      <c r="R5" s="53"/>
      <c r="S5" s="53"/>
      <c r="T5" s="52"/>
      <c r="U5" s="53"/>
      <c r="V5" s="53"/>
      <c r="W5" s="53"/>
      <c r="X5" s="53"/>
    </row>
    <row r="6" spans="1:52" ht="21.75" customHeight="1" thickBot="1" x14ac:dyDescent="0.25">
      <c r="A6" s="604"/>
      <c r="B6" s="605"/>
      <c r="C6" s="605"/>
      <c r="D6" s="606"/>
      <c r="E6" s="604"/>
      <c r="F6" s="605"/>
      <c r="G6" s="605"/>
      <c r="H6" s="606"/>
      <c r="I6" s="604"/>
      <c r="J6" s="605"/>
      <c r="K6" s="605"/>
      <c r="L6" s="606"/>
      <c r="M6" s="604"/>
      <c r="N6" s="605"/>
      <c r="O6" s="605"/>
      <c r="P6" s="606"/>
      <c r="Q6" s="604"/>
      <c r="R6" s="605"/>
      <c r="S6" s="605"/>
      <c r="T6" s="606"/>
      <c r="U6" s="604" t="s">
        <v>123</v>
      </c>
      <c r="V6" s="605"/>
      <c r="W6" s="605"/>
      <c r="X6" s="606"/>
    </row>
    <row r="7" spans="1:52" ht="21.75" customHeight="1" x14ac:dyDescent="0.2">
      <c r="A7" s="190"/>
      <c r="B7" s="63" t="s">
        <v>139</v>
      </c>
      <c r="C7" s="63" t="s">
        <v>69</v>
      </c>
      <c r="D7" s="212" t="s">
        <v>67</v>
      </c>
      <c r="E7" s="190"/>
      <c r="F7" s="63" t="s">
        <v>139</v>
      </c>
      <c r="G7" s="63" t="s">
        <v>69</v>
      </c>
      <c r="H7" s="212" t="s">
        <v>67</v>
      </c>
      <c r="I7" s="190"/>
      <c r="J7" s="63" t="s">
        <v>70</v>
      </c>
      <c r="K7" s="63" t="s">
        <v>69</v>
      </c>
      <c r="L7" s="212" t="s">
        <v>67</v>
      </c>
      <c r="M7" s="190"/>
      <c r="N7" s="63" t="s">
        <v>70</v>
      </c>
      <c r="O7" s="63" t="s">
        <v>69</v>
      </c>
      <c r="P7" s="212" t="s">
        <v>67</v>
      </c>
      <c r="Q7" s="190"/>
      <c r="R7" s="63" t="s">
        <v>70</v>
      </c>
      <c r="S7" s="63" t="s">
        <v>72</v>
      </c>
      <c r="T7" s="213" t="s">
        <v>64</v>
      </c>
      <c r="U7" s="214"/>
      <c r="V7" s="97" t="s">
        <v>71</v>
      </c>
      <c r="W7" s="97" t="s">
        <v>72</v>
      </c>
      <c r="X7" s="72" t="s">
        <v>64</v>
      </c>
    </row>
    <row r="8" spans="1:52" ht="21.75" customHeight="1" x14ac:dyDescent="0.2">
      <c r="A8" s="187"/>
      <c r="B8" s="99"/>
      <c r="C8" s="99"/>
      <c r="D8" s="188"/>
      <c r="E8" s="187"/>
      <c r="F8" s="99"/>
      <c r="G8" s="99"/>
      <c r="H8" s="188"/>
      <c r="I8" s="187"/>
      <c r="J8" s="99"/>
      <c r="K8" s="99"/>
      <c r="L8" s="188"/>
      <c r="M8" s="187"/>
      <c r="N8" s="99"/>
      <c r="O8" s="99"/>
      <c r="P8" s="188"/>
      <c r="Q8" s="187"/>
      <c r="R8" s="99"/>
      <c r="S8" s="99"/>
      <c r="T8" s="188"/>
      <c r="U8" s="215"/>
      <c r="V8" s="99" t="s">
        <v>140</v>
      </c>
      <c r="W8" s="167">
        <v>2100</v>
      </c>
      <c r="X8" s="93"/>
    </row>
    <row r="9" spans="1:52" ht="21.75" customHeight="1" x14ac:dyDescent="0.2">
      <c r="A9" s="187"/>
      <c r="B9" s="99"/>
      <c r="C9" s="99"/>
      <c r="D9" s="188"/>
      <c r="E9" s="187"/>
      <c r="F9" s="99"/>
      <c r="G9" s="99"/>
      <c r="H9" s="188"/>
      <c r="I9" s="187"/>
      <c r="J9" s="99"/>
      <c r="K9" s="99"/>
      <c r="L9" s="188"/>
      <c r="M9" s="187"/>
      <c r="N9" s="99"/>
      <c r="O9" s="99"/>
      <c r="P9" s="188"/>
      <c r="Q9" s="187"/>
      <c r="R9" s="99"/>
      <c r="S9" s="99"/>
      <c r="T9" s="203"/>
      <c r="U9" s="215"/>
      <c r="V9" s="99" t="s">
        <v>141</v>
      </c>
      <c r="W9" s="167">
        <v>6370</v>
      </c>
      <c r="X9" s="93"/>
    </row>
    <row r="10" spans="1:52" ht="21.75" customHeight="1" x14ac:dyDescent="0.2">
      <c r="A10" s="187"/>
      <c r="B10" s="99"/>
      <c r="C10" s="99"/>
      <c r="D10" s="188"/>
      <c r="E10" s="187"/>
      <c r="F10" s="99"/>
      <c r="G10" s="99"/>
      <c r="H10" s="188"/>
      <c r="I10" s="187"/>
      <c r="J10" s="99"/>
      <c r="K10" s="99"/>
      <c r="L10" s="188"/>
      <c r="M10" s="187"/>
      <c r="N10" s="99"/>
      <c r="O10" s="99"/>
      <c r="P10" s="188"/>
      <c r="Q10" s="187"/>
      <c r="R10" s="99"/>
      <c r="S10" s="99"/>
      <c r="T10" s="203"/>
      <c r="U10" s="215"/>
      <c r="V10" s="99" t="s">
        <v>142</v>
      </c>
      <c r="W10" s="167">
        <v>1530</v>
      </c>
      <c r="X10" s="93"/>
    </row>
    <row r="11" spans="1:52" ht="21.75" customHeight="1" x14ac:dyDescent="0.2">
      <c r="A11" s="187"/>
      <c r="B11" s="99"/>
      <c r="C11" s="99"/>
      <c r="D11" s="188"/>
      <c r="E11" s="187"/>
      <c r="F11" s="99"/>
      <c r="G11" s="99"/>
      <c r="H11" s="188"/>
      <c r="I11" s="187"/>
      <c r="J11" s="99"/>
      <c r="K11" s="99"/>
      <c r="L11" s="188"/>
      <c r="M11" s="187"/>
      <c r="N11" s="202"/>
      <c r="O11" s="99"/>
      <c r="P11" s="188"/>
      <c r="Q11" s="216"/>
      <c r="R11" s="99"/>
      <c r="S11" s="99"/>
      <c r="T11" s="203"/>
      <c r="U11" s="215"/>
      <c r="V11" s="99" t="s">
        <v>143</v>
      </c>
      <c r="W11" s="548">
        <v>1030</v>
      </c>
      <c r="X11" s="93"/>
    </row>
    <row r="12" spans="1:52" ht="21.75" customHeight="1" thickBot="1" x14ac:dyDescent="0.25">
      <c r="A12" s="217"/>
      <c r="B12" s="180"/>
      <c r="C12" s="180"/>
      <c r="D12" s="218"/>
      <c r="E12" s="217"/>
      <c r="F12" s="180"/>
      <c r="G12" s="180"/>
      <c r="H12" s="218"/>
      <c r="I12" s="217"/>
      <c r="J12" s="180"/>
      <c r="K12" s="180"/>
      <c r="L12" s="218"/>
      <c r="M12" s="217"/>
      <c r="N12" s="180"/>
      <c r="O12" s="180"/>
      <c r="P12" s="218"/>
      <c r="Q12" s="217"/>
      <c r="R12" s="180"/>
      <c r="S12" s="180"/>
      <c r="T12" s="219"/>
      <c r="U12" s="648" t="s">
        <v>107</v>
      </c>
      <c r="V12" s="653"/>
      <c r="W12" s="220">
        <f>SUM(W8:W11)</f>
        <v>11030</v>
      </c>
      <c r="X12" s="104">
        <f>SUM(X8:X11)</f>
        <v>0</v>
      </c>
    </row>
    <row r="13" spans="1:52" ht="21.75" customHeight="1" thickBot="1" x14ac:dyDescent="0.25">
      <c r="A13" s="640" t="s">
        <v>18</v>
      </c>
      <c r="B13" s="641"/>
      <c r="C13" s="642"/>
      <c r="D13" s="135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5"/>
      <c r="R13" s="138"/>
      <c r="S13" s="138"/>
      <c r="T13" s="135"/>
      <c r="U13" s="599" t="s">
        <v>128</v>
      </c>
      <c r="V13" s="646"/>
      <c r="W13" s="134">
        <f>SUM(W12)</f>
        <v>11030</v>
      </c>
      <c r="X13" s="104">
        <f>X12</f>
        <v>0</v>
      </c>
    </row>
    <row r="14" spans="1:52" ht="21.75" customHeight="1" thickBot="1" x14ac:dyDescent="0.25">
      <c r="A14" s="643"/>
      <c r="B14" s="644"/>
      <c r="C14" s="645"/>
      <c r="D14" s="131"/>
      <c r="E14" s="130"/>
      <c r="F14" s="130"/>
      <c r="G14" s="130"/>
      <c r="H14" s="184"/>
      <c r="I14" s="184"/>
      <c r="J14" s="184"/>
      <c r="K14" s="184"/>
      <c r="L14" s="184"/>
      <c r="M14" s="184"/>
      <c r="N14" s="130"/>
      <c r="O14" s="130"/>
      <c r="P14" s="184"/>
      <c r="Q14" s="131"/>
      <c r="R14" s="184"/>
      <c r="S14" s="130"/>
      <c r="T14" s="131" t="s">
        <v>144</v>
      </c>
      <c r="U14" s="130"/>
      <c r="V14" s="184"/>
      <c r="W14" s="130"/>
      <c r="X14" s="184"/>
    </row>
    <row r="15" spans="1:52" ht="21.75" hidden="1" customHeight="1" thickBot="1" x14ac:dyDescent="0.25">
      <c r="A15" s="650"/>
      <c r="B15" s="651"/>
      <c r="C15" s="652"/>
      <c r="D15" s="221"/>
      <c r="E15" s="222"/>
      <c r="F15" s="222"/>
      <c r="G15" s="222"/>
      <c r="H15" s="221"/>
      <c r="I15" s="184"/>
      <c r="J15" s="184"/>
      <c r="K15" s="184"/>
      <c r="L15" s="221"/>
      <c r="M15" s="184"/>
      <c r="N15" s="184"/>
      <c r="O15" s="184"/>
      <c r="P15" s="184"/>
      <c r="Q15" s="221"/>
      <c r="R15" s="184"/>
      <c r="S15" s="184"/>
      <c r="T15" s="221"/>
      <c r="U15" s="184"/>
      <c r="V15" s="184"/>
      <c r="W15" s="184"/>
      <c r="X15" s="184"/>
    </row>
    <row r="16" spans="1:52" ht="21.75" customHeight="1" x14ac:dyDescent="0.2">
      <c r="A16" s="69"/>
      <c r="B16" s="185" t="s">
        <v>62</v>
      </c>
      <c r="C16" s="185" t="s">
        <v>63</v>
      </c>
      <c r="D16" s="72" t="s">
        <v>64</v>
      </c>
      <c r="E16" s="69"/>
      <c r="F16" s="185" t="s">
        <v>62</v>
      </c>
      <c r="G16" s="185" t="s">
        <v>63</v>
      </c>
      <c r="H16" s="72" t="s">
        <v>64</v>
      </c>
      <c r="I16" s="69"/>
      <c r="J16" s="185" t="s">
        <v>62</v>
      </c>
      <c r="K16" s="185" t="s">
        <v>63</v>
      </c>
      <c r="L16" s="72" t="s">
        <v>64</v>
      </c>
      <c r="M16" s="69"/>
      <c r="N16" s="185" t="s">
        <v>62</v>
      </c>
      <c r="O16" s="185" t="s">
        <v>63</v>
      </c>
      <c r="P16" s="72" t="s">
        <v>64</v>
      </c>
      <c r="Q16" s="69"/>
      <c r="R16" s="185" t="s">
        <v>62</v>
      </c>
      <c r="S16" s="185" t="s">
        <v>63</v>
      </c>
      <c r="T16" s="223" t="s">
        <v>64</v>
      </c>
      <c r="U16" s="194"/>
      <c r="V16" s="186" t="s">
        <v>62</v>
      </c>
      <c r="W16" s="186" t="s">
        <v>63</v>
      </c>
      <c r="X16" s="72" t="s">
        <v>64</v>
      </c>
      <c r="Y16" s="224"/>
      <c r="Z16" s="225"/>
      <c r="AA16" s="225"/>
      <c r="AB16" s="224"/>
      <c r="AC16" s="224"/>
      <c r="AD16" s="224"/>
      <c r="AE16" s="225"/>
      <c r="AF16" s="225"/>
      <c r="AG16" s="224"/>
      <c r="AH16" s="224"/>
      <c r="AI16" s="224"/>
      <c r="AJ16" s="225"/>
      <c r="AK16" s="225"/>
      <c r="AL16" s="226"/>
      <c r="AM16" s="226"/>
      <c r="AN16" s="226"/>
      <c r="AO16" s="225"/>
      <c r="AP16" s="225"/>
      <c r="AQ16" s="224"/>
      <c r="AR16" s="224"/>
      <c r="AS16" s="224"/>
      <c r="AT16" s="225"/>
      <c r="AU16" s="225"/>
      <c r="AV16" s="224"/>
      <c r="AW16" s="224"/>
      <c r="AX16" s="224"/>
      <c r="AY16" s="225"/>
      <c r="AZ16" s="224"/>
    </row>
    <row r="17" spans="1:24" ht="21.75" customHeight="1" x14ac:dyDescent="0.2">
      <c r="A17" s="187"/>
      <c r="B17" s="99"/>
      <c r="C17" s="99"/>
      <c r="D17" s="188"/>
      <c r="E17" s="187"/>
      <c r="F17" s="99"/>
      <c r="G17" s="99"/>
      <c r="H17" s="188"/>
      <c r="I17" s="187"/>
      <c r="J17" s="99"/>
      <c r="K17" s="99"/>
      <c r="L17" s="188"/>
      <c r="M17" s="187"/>
      <c r="N17" s="99"/>
      <c r="O17" s="99"/>
      <c r="P17" s="188"/>
      <c r="Q17" s="187"/>
      <c r="R17" s="99"/>
      <c r="S17" s="99"/>
      <c r="T17" s="203"/>
      <c r="U17" s="215"/>
      <c r="V17" s="99" t="s">
        <v>145</v>
      </c>
      <c r="W17" s="167">
        <v>970</v>
      </c>
      <c r="X17" s="93"/>
    </row>
    <row r="18" spans="1:24" ht="21.75" customHeight="1" x14ac:dyDescent="0.2">
      <c r="A18" s="187"/>
      <c r="B18" s="99"/>
      <c r="C18" s="99"/>
      <c r="D18" s="188"/>
      <c r="E18" s="187"/>
      <c r="F18" s="99"/>
      <c r="G18" s="99"/>
      <c r="H18" s="188"/>
      <c r="I18" s="187"/>
      <c r="J18" s="99"/>
      <c r="K18" s="99"/>
      <c r="L18" s="188"/>
      <c r="M18" s="187"/>
      <c r="N18" s="202"/>
      <c r="O18" s="99"/>
      <c r="P18" s="188"/>
      <c r="Q18" s="187"/>
      <c r="R18" s="202"/>
      <c r="S18" s="99"/>
      <c r="T18" s="203"/>
      <c r="U18" s="215"/>
      <c r="V18" s="99" t="s">
        <v>146</v>
      </c>
      <c r="W18" s="167">
        <v>380</v>
      </c>
      <c r="X18" s="93"/>
    </row>
    <row r="19" spans="1:24" ht="21.75" customHeight="1" x14ac:dyDescent="0.2">
      <c r="A19" s="187"/>
      <c r="B19" s="99"/>
      <c r="C19" s="99"/>
      <c r="D19" s="188"/>
      <c r="E19" s="187"/>
      <c r="F19" s="99"/>
      <c r="G19" s="99"/>
      <c r="H19" s="188"/>
      <c r="I19" s="187"/>
      <c r="J19" s="99"/>
      <c r="K19" s="99"/>
      <c r="L19" s="188"/>
      <c r="M19" s="187"/>
      <c r="N19" s="202"/>
      <c r="O19" s="99"/>
      <c r="P19" s="188"/>
      <c r="Q19" s="187"/>
      <c r="R19" s="202"/>
      <c r="S19" s="99"/>
      <c r="T19" s="203"/>
      <c r="U19" s="215"/>
      <c r="V19" s="99" t="s">
        <v>147</v>
      </c>
      <c r="W19" s="167">
        <v>1750</v>
      </c>
      <c r="X19" s="93"/>
    </row>
    <row r="20" spans="1:24" ht="21.75" customHeight="1" x14ac:dyDescent="0.2">
      <c r="A20" s="187"/>
      <c r="B20" s="99"/>
      <c r="C20" s="99"/>
      <c r="D20" s="188"/>
      <c r="E20" s="187"/>
      <c r="F20" s="99"/>
      <c r="G20" s="99"/>
      <c r="H20" s="188"/>
      <c r="I20" s="187"/>
      <c r="J20" s="99"/>
      <c r="K20" s="99"/>
      <c r="L20" s="188"/>
      <c r="M20" s="187"/>
      <c r="N20" s="202"/>
      <c r="O20" s="99"/>
      <c r="P20" s="188"/>
      <c r="Q20" s="187"/>
      <c r="R20" s="99"/>
      <c r="S20" s="99"/>
      <c r="T20" s="203"/>
      <c r="U20" s="215"/>
      <c r="V20" s="99" t="s">
        <v>148</v>
      </c>
      <c r="W20" s="167">
        <v>1310</v>
      </c>
      <c r="X20" s="93"/>
    </row>
    <row r="21" spans="1:24" ht="21.75" customHeight="1" x14ac:dyDescent="0.2">
      <c r="A21" s="187"/>
      <c r="B21" s="99"/>
      <c r="C21" s="99"/>
      <c r="D21" s="188"/>
      <c r="E21" s="187"/>
      <c r="F21" s="99"/>
      <c r="G21" s="99"/>
      <c r="H21" s="188"/>
      <c r="I21" s="187"/>
      <c r="J21" s="99"/>
      <c r="K21" s="99"/>
      <c r="L21" s="188"/>
      <c r="M21" s="187"/>
      <c r="N21" s="202"/>
      <c r="O21" s="99"/>
      <c r="P21" s="188"/>
      <c r="Q21" s="187"/>
      <c r="R21" s="99"/>
      <c r="S21" s="99"/>
      <c r="T21" s="203"/>
      <c r="U21" s="215"/>
      <c r="V21" s="99" t="s">
        <v>149</v>
      </c>
      <c r="W21" s="167">
        <v>270</v>
      </c>
      <c r="X21" s="93"/>
    </row>
    <row r="22" spans="1:24" ht="21.75" customHeight="1" x14ac:dyDescent="0.2">
      <c r="A22" s="187"/>
      <c r="B22" s="99"/>
      <c r="C22" s="99"/>
      <c r="D22" s="188"/>
      <c r="E22" s="187"/>
      <c r="F22" s="99"/>
      <c r="G22" s="99"/>
      <c r="H22" s="188"/>
      <c r="I22" s="187"/>
      <c r="J22" s="99"/>
      <c r="K22" s="99"/>
      <c r="L22" s="188"/>
      <c r="M22" s="187"/>
      <c r="N22" s="99"/>
      <c r="O22" s="99"/>
      <c r="P22" s="188"/>
      <c r="Q22" s="187"/>
      <c r="R22" s="99"/>
      <c r="S22" s="99"/>
      <c r="T22" s="203"/>
      <c r="U22" s="215"/>
      <c r="V22" s="99" t="s">
        <v>150</v>
      </c>
      <c r="W22" s="167">
        <v>1350</v>
      </c>
      <c r="X22" s="93"/>
    </row>
    <row r="23" spans="1:24" ht="21.75" customHeight="1" thickBot="1" x14ac:dyDescent="0.25">
      <c r="A23" s="217"/>
      <c r="B23" s="180"/>
      <c r="C23" s="180"/>
      <c r="D23" s="218"/>
      <c r="E23" s="217"/>
      <c r="F23" s="180"/>
      <c r="G23" s="180"/>
      <c r="H23" s="218"/>
      <c r="I23" s="217"/>
      <c r="J23" s="180"/>
      <c r="K23" s="180"/>
      <c r="L23" s="218"/>
      <c r="M23" s="217"/>
      <c r="N23" s="180"/>
      <c r="O23" s="180"/>
      <c r="P23" s="218"/>
      <c r="Q23" s="217"/>
      <c r="R23" s="180"/>
      <c r="S23" s="180"/>
      <c r="T23" s="219"/>
      <c r="U23" s="648" t="s">
        <v>107</v>
      </c>
      <c r="V23" s="653"/>
      <c r="W23" s="220">
        <f>SUM(W17:W22)</f>
        <v>6030</v>
      </c>
      <c r="X23" s="104">
        <f>SUM(X17:X22)</f>
        <v>0</v>
      </c>
    </row>
    <row r="24" spans="1:24" ht="21.75" customHeight="1" thickBot="1" x14ac:dyDescent="0.25">
      <c r="A24" s="640" t="s">
        <v>19</v>
      </c>
      <c r="B24" s="641"/>
      <c r="C24" s="642"/>
      <c r="D24" s="135"/>
      <c r="E24" s="135"/>
      <c r="F24" s="138"/>
      <c r="G24" s="138"/>
      <c r="H24" s="135"/>
      <c r="I24" s="138"/>
      <c r="J24" s="138"/>
      <c r="K24" s="138"/>
      <c r="L24" s="135"/>
      <c r="M24" s="138"/>
      <c r="N24" s="138"/>
      <c r="O24" s="138"/>
      <c r="P24" s="138"/>
      <c r="Q24" s="135"/>
      <c r="R24" s="138"/>
      <c r="S24" s="138"/>
      <c r="T24" s="135"/>
      <c r="U24" s="599" t="s">
        <v>128</v>
      </c>
      <c r="V24" s="646"/>
      <c r="W24" s="134">
        <f>SUM(W23)</f>
        <v>6030</v>
      </c>
      <c r="X24" s="104">
        <f>X23</f>
        <v>0</v>
      </c>
    </row>
    <row r="25" spans="1:24" ht="21.75" customHeight="1" thickBot="1" x14ac:dyDescent="0.25">
      <c r="A25" s="643"/>
      <c r="B25" s="644"/>
      <c r="C25" s="645"/>
      <c r="D25" s="221"/>
      <c r="E25" s="221"/>
      <c r="F25" s="227"/>
      <c r="G25" s="227"/>
      <c r="H25" s="131"/>
      <c r="I25" s="130"/>
      <c r="J25" s="130"/>
      <c r="K25" s="130"/>
      <c r="L25" s="131"/>
      <c r="M25" s="130"/>
      <c r="N25" s="130"/>
      <c r="O25" s="130"/>
      <c r="P25" s="130"/>
      <c r="Q25" s="131"/>
      <c r="R25" s="184"/>
      <c r="S25" s="130"/>
      <c r="T25" s="131"/>
      <c r="U25" s="130"/>
      <c r="V25" s="184"/>
      <c r="W25" s="130"/>
      <c r="X25" s="184"/>
    </row>
    <row r="26" spans="1:24" ht="21.75" hidden="1" customHeight="1" thickBot="1" x14ac:dyDescent="0.25">
      <c r="A26" s="650"/>
      <c r="B26" s="651"/>
      <c r="C26" s="652"/>
      <c r="D26" s="221"/>
      <c r="E26" s="228"/>
      <c r="F26" s="227"/>
      <c r="G26" s="227"/>
      <c r="H26" s="131"/>
      <c r="I26" s="130"/>
      <c r="J26" s="130"/>
      <c r="K26" s="130"/>
      <c r="L26" s="131"/>
      <c r="M26" s="130"/>
      <c r="N26" s="130"/>
      <c r="O26" s="130"/>
      <c r="P26" s="130"/>
      <c r="Q26" s="131"/>
      <c r="R26" s="184"/>
      <c r="S26" s="130"/>
      <c r="T26" s="131"/>
      <c r="U26" s="130"/>
      <c r="V26" s="184"/>
      <c r="W26" s="130"/>
      <c r="X26" s="184"/>
    </row>
    <row r="27" spans="1:24" ht="21.75" customHeight="1" x14ac:dyDescent="0.2">
      <c r="A27" s="69"/>
      <c r="B27" s="185" t="s">
        <v>62</v>
      </c>
      <c r="C27" s="185" t="s">
        <v>63</v>
      </c>
      <c r="D27" s="72" t="s">
        <v>64</v>
      </c>
      <c r="E27" s="69"/>
      <c r="F27" s="185" t="s">
        <v>62</v>
      </c>
      <c r="G27" s="185" t="s">
        <v>63</v>
      </c>
      <c r="H27" s="72" t="s">
        <v>64</v>
      </c>
      <c r="I27" s="69"/>
      <c r="J27" s="185" t="s">
        <v>62</v>
      </c>
      <c r="K27" s="185" t="s">
        <v>63</v>
      </c>
      <c r="L27" s="72" t="s">
        <v>64</v>
      </c>
      <c r="M27" s="69"/>
      <c r="N27" s="185" t="s">
        <v>62</v>
      </c>
      <c r="O27" s="185" t="s">
        <v>63</v>
      </c>
      <c r="P27" s="72" t="s">
        <v>64</v>
      </c>
      <c r="Q27" s="69"/>
      <c r="R27" s="185" t="s">
        <v>62</v>
      </c>
      <c r="S27" s="185" t="s">
        <v>63</v>
      </c>
      <c r="T27" s="223" t="s">
        <v>64</v>
      </c>
      <c r="U27" s="194"/>
      <c r="V27" s="186" t="s">
        <v>62</v>
      </c>
      <c r="W27" s="186" t="s">
        <v>63</v>
      </c>
      <c r="X27" s="72" t="s">
        <v>64</v>
      </c>
    </row>
    <row r="28" spans="1:24" ht="21.75" customHeight="1" x14ac:dyDescent="0.2">
      <c r="A28" s="187"/>
      <c r="B28" s="99"/>
      <c r="C28" s="99"/>
      <c r="D28" s="188"/>
      <c r="E28" s="82"/>
      <c r="F28" s="195"/>
      <c r="G28" s="195"/>
      <c r="H28" s="189"/>
      <c r="I28" s="82"/>
      <c r="J28" s="195"/>
      <c r="K28" s="195"/>
      <c r="L28" s="189"/>
      <c r="M28" s="82"/>
      <c r="N28" s="195"/>
      <c r="O28" s="195"/>
      <c r="P28" s="189"/>
      <c r="Q28" s="82"/>
      <c r="R28" s="99"/>
      <c r="S28" s="195"/>
      <c r="T28" s="229"/>
      <c r="U28" s="124"/>
      <c r="V28" s="99" t="s">
        <v>151</v>
      </c>
      <c r="W28" s="167">
        <v>1310</v>
      </c>
      <c r="X28" s="93"/>
    </row>
    <row r="29" spans="1:24" ht="21.75" customHeight="1" x14ac:dyDescent="0.2">
      <c r="A29" s="82"/>
      <c r="B29" s="99"/>
      <c r="C29" s="195"/>
      <c r="D29" s="189"/>
      <c r="E29" s="82"/>
      <c r="F29" s="195"/>
      <c r="G29" s="195"/>
      <c r="H29" s="189"/>
      <c r="I29" s="82"/>
      <c r="J29" s="195"/>
      <c r="K29" s="195"/>
      <c r="L29" s="189"/>
      <c r="M29" s="82"/>
      <c r="N29" s="195"/>
      <c r="O29" s="195"/>
      <c r="P29" s="189"/>
      <c r="Q29" s="82"/>
      <c r="R29" s="99"/>
      <c r="S29" s="195"/>
      <c r="T29" s="229"/>
      <c r="U29" s="124"/>
      <c r="V29" s="99" t="s">
        <v>152</v>
      </c>
      <c r="W29" s="167">
        <v>770</v>
      </c>
      <c r="X29" s="93"/>
    </row>
    <row r="30" spans="1:24" ht="21.75" customHeight="1" x14ac:dyDescent="0.2">
      <c r="A30" s="82"/>
      <c r="B30" s="195"/>
      <c r="C30" s="195"/>
      <c r="D30" s="189"/>
      <c r="E30" s="82"/>
      <c r="F30" s="195"/>
      <c r="G30" s="195"/>
      <c r="H30" s="189"/>
      <c r="I30" s="82"/>
      <c r="J30" s="195"/>
      <c r="K30" s="195"/>
      <c r="L30" s="189"/>
      <c r="M30" s="82"/>
      <c r="N30" s="195"/>
      <c r="O30" s="195"/>
      <c r="P30" s="189"/>
      <c r="Q30" s="82"/>
      <c r="R30" s="99"/>
      <c r="S30" s="195"/>
      <c r="T30" s="229"/>
      <c r="U30" s="124"/>
      <c r="V30" s="99" t="s">
        <v>153</v>
      </c>
      <c r="W30" s="167">
        <v>330</v>
      </c>
      <c r="X30" s="93"/>
    </row>
    <row r="31" spans="1:24" ht="21.75" customHeight="1" x14ac:dyDescent="0.2">
      <c r="A31" s="82"/>
      <c r="B31" s="195"/>
      <c r="C31" s="195"/>
      <c r="D31" s="189"/>
      <c r="E31" s="82"/>
      <c r="F31" s="195"/>
      <c r="G31" s="195"/>
      <c r="H31" s="189"/>
      <c r="I31" s="82"/>
      <c r="J31" s="195"/>
      <c r="K31" s="195"/>
      <c r="L31" s="189"/>
      <c r="M31" s="82"/>
      <c r="N31" s="195"/>
      <c r="O31" s="195"/>
      <c r="P31" s="189"/>
      <c r="Q31" s="82"/>
      <c r="R31" s="99"/>
      <c r="S31" s="195"/>
      <c r="T31" s="229"/>
      <c r="U31" s="124"/>
      <c r="V31" s="99" t="s">
        <v>154</v>
      </c>
      <c r="W31" s="167">
        <v>790</v>
      </c>
      <c r="X31" s="93"/>
    </row>
    <row r="32" spans="1:24" ht="21.75" customHeight="1" x14ac:dyDescent="0.2">
      <c r="A32" s="82"/>
      <c r="B32" s="195"/>
      <c r="C32" s="195"/>
      <c r="D32" s="189"/>
      <c r="E32" s="82"/>
      <c r="F32" s="195"/>
      <c r="G32" s="195"/>
      <c r="H32" s="189"/>
      <c r="I32" s="82"/>
      <c r="J32" s="195"/>
      <c r="K32" s="195"/>
      <c r="L32" s="189"/>
      <c r="M32" s="187"/>
      <c r="N32" s="202"/>
      <c r="O32" s="195"/>
      <c r="P32" s="189"/>
      <c r="Q32" s="82"/>
      <c r="R32" s="195"/>
      <c r="S32" s="195"/>
      <c r="T32" s="229"/>
      <c r="U32" s="215"/>
      <c r="V32" s="99" t="s">
        <v>155</v>
      </c>
      <c r="W32" s="167">
        <v>650</v>
      </c>
      <c r="X32" s="93"/>
    </row>
    <row r="33" spans="1:24" ht="21.75" customHeight="1" thickBot="1" x14ac:dyDescent="0.25">
      <c r="A33" s="205"/>
      <c r="B33" s="191"/>
      <c r="C33" s="191"/>
      <c r="D33" s="178"/>
      <c r="E33" s="205"/>
      <c r="F33" s="191"/>
      <c r="G33" s="191"/>
      <c r="H33" s="178"/>
      <c r="I33" s="205"/>
      <c r="J33" s="191"/>
      <c r="K33" s="191"/>
      <c r="L33" s="178"/>
      <c r="M33" s="230"/>
      <c r="N33" s="231"/>
      <c r="O33" s="180"/>
      <c r="P33" s="178"/>
      <c r="Q33" s="205"/>
      <c r="R33" s="191"/>
      <c r="S33" s="191"/>
      <c r="T33" s="232"/>
      <c r="U33" s="648" t="s">
        <v>107</v>
      </c>
      <c r="V33" s="653"/>
      <c r="W33" s="220">
        <f>SUM(W28:W32)</f>
        <v>3850</v>
      </c>
      <c r="X33" s="104">
        <f>SUM(X28:X32)</f>
        <v>0</v>
      </c>
    </row>
    <row r="34" spans="1:24" ht="20.25" customHeight="1" thickBot="1" x14ac:dyDescent="0.25">
      <c r="A34" s="129" t="s">
        <v>495</v>
      </c>
      <c r="B34" s="129"/>
      <c r="C34" s="138"/>
      <c r="D34" s="133"/>
      <c r="E34" s="138"/>
      <c r="F34" s="138"/>
      <c r="G34" s="133"/>
      <c r="H34" s="133"/>
      <c r="I34" s="138"/>
      <c r="J34" s="138"/>
      <c r="K34" s="133"/>
      <c r="L34" s="133"/>
      <c r="M34" s="138"/>
      <c r="N34" s="138"/>
      <c r="O34" s="133"/>
      <c r="P34" s="133"/>
      <c r="Q34" s="137"/>
      <c r="R34" s="138"/>
      <c r="S34" s="133"/>
      <c r="T34" s="132"/>
      <c r="U34" s="599" t="s">
        <v>128</v>
      </c>
      <c r="V34" s="646"/>
      <c r="W34" s="183">
        <f>SUM(W33)</f>
        <v>3850</v>
      </c>
      <c r="X34" s="104">
        <f>X33</f>
        <v>0</v>
      </c>
    </row>
    <row r="35" spans="1:24" ht="20.25" customHeight="1" x14ac:dyDescent="0.25">
      <c r="A35" s="135"/>
      <c r="B35" s="133"/>
      <c r="C35" s="136"/>
      <c r="D35" s="136"/>
      <c r="E35" s="136"/>
      <c r="F35" s="136"/>
      <c r="G35" s="133"/>
      <c r="H35" s="133"/>
      <c r="I35" s="138"/>
      <c r="J35" s="138"/>
      <c r="K35" s="133"/>
      <c r="L35" s="133"/>
      <c r="M35" s="138"/>
      <c r="N35" s="138"/>
      <c r="O35" s="133"/>
      <c r="P35" s="133"/>
      <c r="Q35" s="208"/>
      <c r="R35" s="138"/>
      <c r="S35" s="133"/>
      <c r="T35" s="132"/>
      <c r="U35" s="138"/>
      <c r="V35" s="138"/>
      <c r="W35" s="209"/>
      <c r="X35" s="209"/>
    </row>
    <row r="36" spans="1:24" ht="20.25" customHeight="1" x14ac:dyDescent="0.2">
      <c r="A36" s="135"/>
      <c r="B36" s="130"/>
      <c r="C36" s="133"/>
      <c r="D36" s="133"/>
      <c r="E36" s="133"/>
      <c r="F36" s="133"/>
      <c r="G36" s="53"/>
      <c r="H36" s="53"/>
      <c r="I36" s="52"/>
      <c r="J36" s="53"/>
      <c r="K36" s="53"/>
      <c r="L36" s="53"/>
      <c r="M36" s="52"/>
      <c r="N36" s="143" t="s">
        <v>116</v>
      </c>
      <c r="O36" s="144"/>
      <c r="P36" s="145"/>
      <c r="Q36" s="145"/>
      <c r="R36" s="146"/>
      <c r="S36" s="146" t="s">
        <v>117</v>
      </c>
      <c r="T36" s="146"/>
      <c r="U36" s="56"/>
      <c r="V36" s="148"/>
      <c r="W36" s="149"/>
      <c r="X36" s="53"/>
    </row>
    <row r="37" spans="1:24" ht="20.25" customHeight="1" x14ac:dyDescent="0.2">
      <c r="A37" s="52"/>
      <c r="B37" s="141" t="s">
        <v>114</v>
      </c>
      <c r="C37" s="142" t="s">
        <v>115</v>
      </c>
      <c r="D37" s="53"/>
      <c r="E37" s="52"/>
      <c r="F37" s="53"/>
      <c r="G37" s="53"/>
      <c r="H37" s="53"/>
      <c r="I37" s="52"/>
      <c r="J37" s="53"/>
      <c r="K37" s="53"/>
      <c r="L37" s="53"/>
      <c r="M37" s="52"/>
      <c r="N37" s="145"/>
      <c r="O37" s="145"/>
      <c r="P37" s="145"/>
      <c r="Q37" s="145"/>
      <c r="R37" s="146"/>
      <c r="S37" s="146" t="s">
        <v>118</v>
      </c>
      <c r="T37" s="146"/>
      <c r="U37" s="53"/>
      <c r="V37" s="149"/>
      <c r="W37" s="147"/>
      <c r="X37" s="147"/>
    </row>
    <row r="38" spans="1:24" ht="20.25" customHeight="1" x14ac:dyDescent="0.2">
      <c r="A38" s="152"/>
      <c r="B38" s="147"/>
      <c r="C38" s="147"/>
      <c r="D38" s="147"/>
      <c r="E38" s="152"/>
      <c r="F38" s="147"/>
      <c r="G38" s="53"/>
      <c r="H38" s="53"/>
      <c r="I38" s="52"/>
      <c r="J38" s="53"/>
      <c r="K38" s="53"/>
      <c r="L38" s="53"/>
      <c r="M38" s="52"/>
      <c r="N38" s="145"/>
      <c r="O38" s="145"/>
      <c r="P38" s="145"/>
      <c r="Q38" s="145"/>
      <c r="R38" s="146"/>
      <c r="S38" s="153" t="s">
        <v>119</v>
      </c>
      <c r="T38" s="146"/>
      <c r="U38" s="53"/>
      <c r="V38" s="53"/>
      <c r="W38" s="147"/>
      <c r="X38" s="147"/>
    </row>
    <row r="39" spans="1:24" ht="20.25" customHeight="1" x14ac:dyDescent="0.2">
      <c r="C39" s="160"/>
      <c r="D39" s="160"/>
      <c r="E39" s="161"/>
      <c r="F39" s="160"/>
      <c r="W39" s="163"/>
      <c r="X39" s="163"/>
    </row>
  </sheetData>
  <sheetProtection algorithmName="SHA-512" hashValue="G7WnXsB92ovODr5UnQ5N2mTSOtlEUk1R4JYFM2DKic2XUzVjZ5jwcmpOTEnltj2BfikGBNYzwvZK90s+j0MWeA==" saltValue="BQAhyFzUMAFC8EE0Sucizg==" spinCount="100000" sheet="1" objects="1" scenarios="1" formatCells="0" formatColumns="0" formatRows="0" insertColumns="0" insertRows="0" insertHyperlinks="0" deleteColumns="0" deleteRows="0" sort="0" autoFilter="0" pivotTables="0"/>
  <mergeCells count="30">
    <mergeCell ref="F1:I1"/>
    <mergeCell ref="W1:X1"/>
    <mergeCell ref="A2:B2"/>
    <mergeCell ref="D2:E2"/>
    <mergeCell ref="F2:I2"/>
    <mergeCell ref="W4:X4"/>
    <mergeCell ref="A3:B3"/>
    <mergeCell ref="D3:E3"/>
    <mergeCell ref="F3:I3"/>
    <mergeCell ref="K3:N3"/>
    <mergeCell ref="P3:Q3"/>
    <mergeCell ref="S3:U3"/>
    <mergeCell ref="A4:B4"/>
    <mergeCell ref="D4:E4"/>
    <mergeCell ref="F4:I4"/>
    <mergeCell ref="K4:U4"/>
    <mergeCell ref="Q6:T6"/>
    <mergeCell ref="U33:V33"/>
    <mergeCell ref="U34:V34"/>
    <mergeCell ref="U12:V12"/>
    <mergeCell ref="A13:C15"/>
    <mergeCell ref="U13:V13"/>
    <mergeCell ref="U23:V23"/>
    <mergeCell ref="A24:C26"/>
    <mergeCell ref="U24:V24"/>
    <mergeCell ref="U6:X6"/>
    <mergeCell ref="A6:D6"/>
    <mergeCell ref="E6:H6"/>
    <mergeCell ref="I6:L6"/>
    <mergeCell ref="M6:P6"/>
  </mergeCells>
  <phoneticPr fontId="4"/>
  <conditionalFormatting sqref="X8:X11 X17:X22 X28:X32">
    <cfRule type="cellIs" dxfId="29" priority="1" stopIfTrue="1" operator="lessThan">
      <formula>W8</formula>
    </cfRule>
    <cfRule type="cellIs" dxfId="28" priority="2" stopIfTrue="1" operator="greaterThan">
      <formula>W8</formula>
    </cfRule>
  </conditionalFormatting>
  <pageMargins left="0.39370078740157483" right="0.19685039370078741" top="0" bottom="0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0"/>
  <sheetViews>
    <sheetView showZeros="0" view="pageBreakPreview" zoomScale="66" zoomScaleNormal="75" zoomScaleSheetLayoutView="66" workbookViewId="0">
      <pane ySplit="6" topLeftCell="A7" activePane="bottomLeft" state="frozen"/>
      <selection activeCell="F20" sqref="F20"/>
      <selection pane="bottomLeft" activeCell="F20" sqref="F20"/>
    </sheetView>
  </sheetViews>
  <sheetFormatPr defaultColWidth="9" defaultRowHeight="13" x14ac:dyDescent="0.2"/>
  <cols>
    <col min="1" max="1" width="5.6328125" style="159" customWidth="1"/>
    <col min="2" max="2" width="13.08984375" style="54" customWidth="1"/>
    <col min="3" max="4" width="9.36328125" style="54" customWidth="1"/>
    <col min="5" max="5" width="5.6328125" style="159" customWidth="1"/>
    <col min="6" max="6" width="13.08984375" style="54" customWidth="1"/>
    <col min="7" max="8" width="9.36328125" style="54" customWidth="1"/>
    <col min="9" max="9" width="5.6328125" style="159" customWidth="1"/>
    <col min="10" max="10" width="13.08984375" style="54" customWidth="1"/>
    <col min="11" max="12" width="9.36328125" style="54" customWidth="1"/>
    <col min="13" max="13" width="5.6328125" style="159" customWidth="1"/>
    <col min="14" max="14" width="13.08984375" style="54" customWidth="1"/>
    <col min="15" max="16" width="9.36328125" style="54" customWidth="1"/>
    <col min="17" max="17" width="5.6328125" style="159" customWidth="1"/>
    <col min="18" max="18" width="13.08984375" style="54" customWidth="1"/>
    <col min="19" max="19" width="9.36328125" style="54" customWidth="1"/>
    <col min="20" max="20" width="9.36328125" style="159" customWidth="1"/>
    <col min="21" max="21" width="5.6328125" style="54" customWidth="1"/>
    <col min="22" max="22" width="13.08984375" style="54" customWidth="1"/>
    <col min="23" max="24" width="9.36328125" style="54" customWidth="1"/>
    <col min="25" max="16384" width="9" style="54"/>
  </cols>
  <sheetData>
    <row r="1" spans="1:24" ht="40.5" customHeight="1" x14ac:dyDescent="0.2">
      <c r="A1" s="52"/>
      <c r="B1" s="53"/>
      <c r="C1" s="53"/>
      <c r="D1" s="53"/>
      <c r="E1" s="52"/>
      <c r="F1" s="634" t="s">
        <v>48</v>
      </c>
      <c r="G1" s="634"/>
      <c r="H1" s="634"/>
      <c r="I1" s="634"/>
      <c r="J1" s="53"/>
      <c r="K1" s="53"/>
      <c r="L1" s="53"/>
      <c r="M1" s="52"/>
      <c r="N1" s="53"/>
      <c r="O1" s="53"/>
      <c r="P1" s="53"/>
      <c r="Q1" s="52"/>
      <c r="R1" s="53"/>
      <c r="S1" s="53"/>
      <c r="T1" s="52"/>
      <c r="U1" s="53"/>
      <c r="V1" s="53"/>
      <c r="W1" s="635" t="s">
        <v>156</v>
      </c>
      <c r="X1" s="635"/>
    </row>
    <row r="2" spans="1:24" ht="40.5" customHeight="1" x14ac:dyDescent="0.2">
      <c r="A2" s="636" t="s">
        <v>157</v>
      </c>
      <c r="B2" s="636"/>
      <c r="C2" s="53"/>
      <c r="D2" s="637"/>
      <c r="E2" s="637"/>
      <c r="F2" s="638"/>
      <c r="G2" s="638"/>
      <c r="H2" s="638"/>
      <c r="I2" s="638"/>
      <c r="J2" s="55"/>
      <c r="K2" s="56"/>
      <c r="L2" s="56"/>
      <c r="M2" s="56"/>
      <c r="N2" s="56"/>
      <c r="O2" s="53"/>
      <c r="P2" s="53"/>
      <c r="Q2" s="52"/>
      <c r="R2" s="53"/>
      <c r="S2" s="53"/>
      <c r="T2" s="52"/>
      <c r="U2" s="53"/>
      <c r="V2" s="53"/>
      <c r="W2" s="53"/>
      <c r="X2" s="53"/>
    </row>
    <row r="3" spans="1:24" ht="40.5" customHeight="1" thickBot="1" x14ac:dyDescent="0.25">
      <c r="A3" s="610" t="s">
        <v>158</v>
      </c>
      <c r="B3" s="611"/>
      <c r="C3" s="57"/>
      <c r="D3" s="612" t="s">
        <v>52</v>
      </c>
      <c r="E3" s="613"/>
      <c r="F3" s="614"/>
      <c r="G3" s="615"/>
      <c r="H3" s="615"/>
      <c r="I3" s="616"/>
      <c r="J3" s="58" t="s">
        <v>53</v>
      </c>
      <c r="K3" s="617"/>
      <c r="L3" s="618"/>
      <c r="M3" s="618"/>
      <c r="N3" s="619"/>
      <c r="O3" s="58" t="s">
        <v>159</v>
      </c>
      <c r="P3" s="620"/>
      <c r="Q3" s="621"/>
      <c r="R3" s="59" t="s">
        <v>55</v>
      </c>
      <c r="S3" s="622"/>
      <c r="T3" s="623"/>
      <c r="U3" s="624"/>
      <c r="V3" s="53"/>
      <c r="W3" s="53"/>
      <c r="X3" s="53"/>
    </row>
    <row r="4" spans="1:24" ht="40.5" customHeight="1" thickBot="1" x14ac:dyDescent="0.3">
      <c r="A4" s="625" t="s">
        <v>20</v>
      </c>
      <c r="B4" s="626"/>
      <c r="C4" s="60"/>
      <c r="D4" s="627" t="s">
        <v>160</v>
      </c>
      <c r="E4" s="628"/>
      <c r="F4" s="629"/>
      <c r="G4" s="630"/>
      <c r="H4" s="630"/>
      <c r="I4" s="631"/>
      <c r="J4" s="61" t="s">
        <v>58</v>
      </c>
      <c r="K4" s="632"/>
      <c r="L4" s="633"/>
      <c r="M4" s="633"/>
      <c r="N4" s="633"/>
      <c r="O4" s="633"/>
      <c r="P4" s="633"/>
      <c r="Q4" s="633"/>
      <c r="R4" s="633"/>
      <c r="S4" s="633"/>
      <c r="T4" s="633"/>
      <c r="U4" s="628"/>
      <c r="V4" s="53"/>
      <c r="W4" s="609">
        <f xml:space="preserve"> X12+X23</f>
        <v>0</v>
      </c>
      <c r="X4" s="609"/>
    </row>
    <row r="5" spans="1:24" ht="8.25" customHeight="1" thickBot="1" x14ac:dyDescent="0.25">
      <c r="A5" s="52"/>
      <c r="B5" s="53"/>
      <c r="C5" s="53"/>
      <c r="D5" s="53"/>
      <c r="E5" s="52"/>
      <c r="F5" s="53"/>
      <c r="G5" s="53"/>
      <c r="H5" s="53"/>
      <c r="I5" s="52"/>
      <c r="J5" s="53"/>
      <c r="K5" s="53"/>
      <c r="L5" s="53"/>
      <c r="M5" s="52"/>
      <c r="N5" s="53"/>
      <c r="O5" s="53"/>
      <c r="P5" s="53"/>
      <c r="Q5" s="52"/>
      <c r="R5" s="53"/>
      <c r="S5" s="53"/>
      <c r="T5" s="52"/>
      <c r="U5" s="53"/>
      <c r="V5" s="53"/>
      <c r="W5" s="53"/>
      <c r="X5" s="53"/>
    </row>
    <row r="6" spans="1:24" ht="24" customHeight="1" thickBot="1" x14ac:dyDescent="0.25">
      <c r="A6" s="604"/>
      <c r="B6" s="605"/>
      <c r="C6" s="605"/>
      <c r="D6" s="606"/>
      <c r="E6" s="604"/>
      <c r="F6" s="605"/>
      <c r="G6" s="605"/>
      <c r="H6" s="606"/>
      <c r="I6" s="604"/>
      <c r="J6" s="605"/>
      <c r="K6" s="605"/>
      <c r="L6" s="606"/>
      <c r="M6" s="604" t="s">
        <v>161</v>
      </c>
      <c r="N6" s="605"/>
      <c r="O6" s="605"/>
      <c r="P6" s="606"/>
      <c r="Q6" s="604" t="s">
        <v>61</v>
      </c>
      <c r="R6" s="605"/>
      <c r="S6" s="605"/>
      <c r="T6" s="606"/>
      <c r="U6" s="604" t="s">
        <v>123</v>
      </c>
      <c r="V6" s="605"/>
      <c r="W6" s="605"/>
      <c r="X6" s="606"/>
    </row>
    <row r="7" spans="1:24" ht="24" customHeight="1" x14ac:dyDescent="0.2">
      <c r="A7" s="190"/>
      <c r="B7" s="63" t="s">
        <v>162</v>
      </c>
      <c r="C7" s="63" t="s">
        <v>69</v>
      </c>
      <c r="D7" s="212" t="s">
        <v>67</v>
      </c>
      <c r="E7" s="190"/>
      <c r="F7" s="63" t="s">
        <v>70</v>
      </c>
      <c r="G7" s="63" t="s">
        <v>69</v>
      </c>
      <c r="H7" s="212" t="s">
        <v>67</v>
      </c>
      <c r="I7" s="190"/>
      <c r="J7" s="63" t="s">
        <v>70</v>
      </c>
      <c r="K7" s="63" t="s">
        <v>69</v>
      </c>
      <c r="L7" s="212" t="s">
        <v>67</v>
      </c>
      <c r="M7" s="190"/>
      <c r="N7" s="63" t="s">
        <v>163</v>
      </c>
      <c r="O7" s="63" t="s">
        <v>69</v>
      </c>
      <c r="P7" s="212" t="s">
        <v>67</v>
      </c>
      <c r="Q7" s="190"/>
      <c r="R7" s="63" t="s">
        <v>164</v>
      </c>
      <c r="S7" s="63" t="s">
        <v>72</v>
      </c>
      <c r="T7" s="233" t="s">
        <v>64</v>
      </c>
      <c r="U7" s="214"/>
      <c r="V7" s="97" t="s">
        <v>71</v>
      </c>
      <c r="W7" s="97" t="s">
        <v>72</v>
      </c>
      <c r="X7" s="65" t="s">
        <v>64</v>
      </c>
    </row>
    <row r="8" spans="1:24" ht="24" customHeight="1" x14ac:dyDescent="0.2">
      <c r="A8" s="187"/>
      <c r="B8" s="99"/>
      <c r="C8" s="99"/>
      <c r="D8" s="188"/>
      <c r="E8" s="187"/>
      <c r="F8" s="99"/>
      <c r="G8" s="99"/>
      <c r="H8" s="188"/>
      <c r="I8" s="187"/>
      <c r="J8" s="99"/>
      <c r="K8" s="99"/>
      <c r="L8" s="188"/>
      <c r="M8" s="187"/>
      <c r="N8" s="99"/>
      <c r="O8" s="99"/>
      <c r="P8" s="188"/>
      <c r="Q8" s="187"/>
      <c r="R8" s="99"/>
      <c r="S8" s="99"/>
      <c r="T8" s="197"/>
      <c r="U8" s="215"/>
      <c r="V8" s="99" t="s">
        <v>165</v>
      </c>
      <c r="W8" s="357">
        <v>290</v>
      </c>
      <c r="X8" s="93"/>
    </row>
    <row r="9" spans="1:24" ht="24" customHeight="1" x14ac:dyDescent="0.2">
      <c r="A9" s="187"/>
      <c r="B9" s="99"/>
      <c r="C9" s="99"/>
      <c r="D9" s="188"/>
      <c r="E9" s="187"/>
      <c r="F9" s="99"/>
      <c r="G9" s="99"/>
      <c r="H9" s="188"/>
      <c r="I9" s="187"/>
      <c r="J9" s="99"/>
      <c r="K9" s="99"/>
      <c r="L9" s="188"/>
      <c r="M9" s="187"/>
      <c r="N9" s="99"/>
      <c r="O9" s="99"/>
      <c r="P9" s="188"/>
      <c r="Q9" s="187"/>
      <c r="R9" s="99"/>
      <c r="S9" s="99"/>
      <c r="T9" s="234"/>
      <c r="U9" s="215"/>
      <c r="V9" s="546"/>
      <c r="W9" s="547"/>
      <c r="X9" s="93"/>
    </row>
    <row r="10" spans="1:24" ht="24" customHeight="1" x14ac:dyDescent="0.2">
      <c r="A10" s="187"/>
      <c r="B10" s="99"/>
      <c r="C10" s="99"/>
      <c r="D10" s="188"/>
      <c r="E10" s="187"/>
      <c r="F10" s="99"/>
      <c r="G10" s="99"/>
      <c r="H10" s="188"/>
      <c r="I10" s="187"/>
      <c r="J10" s="99"/>
      <c r="K10" s="99"/>
      <c r="L10" s="188"/>
      <c r="M10" s="187"/>
      <c r="N10" s="99"/>
      <c r="O10" s="99"/>
      <c r="P10" s="188"/>
      <c r="Q10" s="187"/>
      <c r="R10" s="99"/>
      <c r="S10" s="99"/>
      <c r="T10" s="234"/>
      <c r="U10" s="215"/>
      <c r="V10" s="63"/>
      <c r="W10" s="235"/>
      <c r="X10" s="236"/>
    </row>
    <row r="11" spans="1:24" ht="24" customHeight="1" thickBot="1" x14ac:dyDescent="0.25">
      <c r="A11" s="217"/>
      <c r="B11" s="180"/>
      <c r="C11" s="180"/>
      <c r="D11" s="218"/>
      <c r="E11" s="217"/>
      <c r="F11" s="180"/>
      <c r="G11" s="180"/>
      <c r="H11" s="218"/>
      <c r="I11" s="217"/>
      <c r="J11" s="180"/>
      <c r="K11" s="180"/>
      <c r="L11" s="218"/>
      <c r="M11" s="217"/>
      <c r="N11" s="176"/>
      <c r="O11" s="180"/>
      <c r="P11" s="218"/>
      <c r="Q11" s="237"/>
      <c r="R11" s="180"/>
      <c r="S11" s="180"/>
      <c r="T11" s="238"/>
      <c r="U11" s="654" t="s">
        <v>107</v>
      </c>
      <c r="V11" s="655"/>
      <c r="W11" s="239">
        <f>SUM(W8:W10)</f>
        <v>290</v>
      </c>
      <c r="X11" s="104">
        <f>SUM(X8:X10)</f>
        <v>0</v>
      </c>
    </row>
    <row r="12" spans="1:24" ht="24" customHeight="1" thickBot="1" x14ac:dyDescent="0.25">
      <c r="A12" s="640" t="s">
        <v>166</v>
      </c>
      <c r="B12" s="641"/>
      <c r="C12" s="642"/>
      <c r="D12" s="135"/>
      <c r="E12" s="138"/>
      <c r="F12" s="138"/>
      <c r="G12" s="138"/>
      <c r="H12" s="135"/>
      <c r="I12" s="138"/>
      <c r="J12" s="138"/>
      <c r="K12" s="138"/>
      <c r="L12" s="135"/>
      <c r="M12" s="138"/>
      <c r="N12" s="138"/>
      <c r="O12" s="138"/>
      <c r="P12" s="138"/>
      <c r="Q12" s="135"/>
      <c r="R12" s="138"/>
      <c r="S12" s="138"/>
      <c r="T12" s="135"/>
      <c r="U12" s="599" t="s">
        <v>128</v>
      </c>
      <c r="V12" s="646"/>
      <c r="W12" s="240">
        <f>SUM(W11)</f>
        <v>290</v>
      </c>
      <c r="X12" s="104">
        <f>X11</f>
        <v>0</v>
      </c>
    </row>
    <row r="13" spans="1:24" ht="24" customHeight="1" thickBot="1" x14ac:dyDescent="0.25">
      <c r="A13" s="643"/>
      <c r="B13" s="644"/>
      <c r="C13" s="645"/>
      <c r="D13" s="131"/>
      <c r="E13" s="130"/>
      <c r="F13" s="130"/>
      <c r="G13" s="130"/>
      <c r="H13" s="184"/>
      <c r="I13" s="184"/>
      <c r="J13" s="184"/>
      <c r="K13" s="184"/>
      <c r="L13" s="184"/>
      <c r="M13" s="184"/>
      <c r="N13" s="130"/>
      <c r="O13" s="130"/>
      <c r="P13" s="184"/>
      <c r="Q13" s="131"/>
      <c r="R13" s="184"/>
      <c r="S13" s="130"/>
      <c r="T13" s="131"/>
      <c r="U13" s="656"/>
      <c r="V13" s="656"/>
      <c r="W13" s="130"/>
      <c r="X13" s="184"/>
    </row>
    <row r="14" spans="1:24" ht="24" customHeight="1" x14ac:dyDescent="0.2">
      <c r="A14" s="69"/>
      <c r="B14" s="185" t="s">
        <v>62</v>
      </c>
      <c r="C14" s="185" t="s">
        <v>63</v>
      </c>
      <c r="D14" s="72" t="s">
        <v>64</v>
      </c>
      <c r="E14" s="69"/>
      <c r="F14" s="185" t="s">
        <v>62</v>
      </c>
      <c r="G14" s="185" t="s">
        <v>63</v>
      </c>
      <c r="H14" s="72" t="s">
        <v>64</v>
      </c>
      <c r="I14" s="69"/>
      <c r="J14" s="185" t="s">
        <v>62</v>
      </c>
      <c r="K14" s="185" t="s">
        <v>63</v>
      </c>
      <c r="L14" s="72" t="s">
        <v>64</v>
      </c>
      <c r="M14" s="69"/>
      <c r="N14" s="186" t="s">
        <v>62</v>
      </c>
      <c r="O14" s="186" t="s">
        <v>63</v>
      </c>
      <c r="P14" s="72" t="s">
        <v>64</v>
      </c>
      <c r="Q14" s="69"/>
      <c r="R14" s="186" t="s">
        <v>62</v>
      </c>
      <c r="S14" s="186" t="s">
        <v>63</v>
      </c>
      <c r="T14" s="70" t="s">
        <v>64</v>
      </c>
      <c r="U14" s="194"/>
      <c r="V14" s="186" t="s">
        <v>62</v>
      </c>
      <c r="W14" s="241" t="s">
        <v>63</v>
      </c>
      <c r="X14" s="72" t="s">
        <v>64</v>
      </c>
    </row>
    <row r="15" spans="1:24" ht="24" customHeight="1" x14ac:dyDescent="0.2">
      <c r="A15" s="190"/>
      <c r="B15" s="63"/>
      <c r="C15" s="63"/>
      <c r="D15" s="212"/>
      <c r="E15" s="190"/>
      <c r="F15" s="63"/>
      <c r="G15" s="63"/>
      <c r="H15" s="212"/>
      <c r="I15" s="190"/>
      <c r="J15" s="63"/>
      <c r="K15" s="63"/>
      <c r="L15" s="212"/>
      <c r="M15" s="242"/>
      <c r="N15" s="99" t="s">
        <v>167</v>
      </c>
      <c r="O15" s="167">
        <v>1420</v>
      </c>
      <c r="P15" s="76"/>
      <c r="Q15" s="242"/>
      <c r="R15" s="99" t="s">
        <v>168</v>
      </c>
      <c r="S15" s="357">
        <v>4170</v>
      </c>
      <c r="T15" s="93"/>
      <c r="U15" s="243"/>
      <c r="V15" s="197"/>
      <c r="W15" s="244"/>
      <c r="X15" s="245"/>
    </row>
    <row r="16" spans="1:24" ht="24" customHeight="1" x14ac:dyDescent="0.2">
      <c r="A16" s="187"/>
      <c r="B16" s="99"/>
      <c r="C16" s="99"/>
      <c r="D16" s="188"/>
      <c r="E16" s="187"/>
      <c r="F16" s="99"/>
      <c r="G16" s="99"/>
      <c r="H16" s="188"/>
      <c r="I16" s="187"/>
      <c r="J16" s="99"/>
      <c r="K16" s="99"/>
      <c r="L16" s="188"/>
      <c r="M16" s="246"/>
      <c r="N16" s="99" t="s">
        <v>169</v>
      </c>
      <c r="O16" s="167">
        <v>610</v>
      </c>
      <c r="P16" s="76"/>
      <c r="Q16" s="246"/>
      <c r="R16" s="99" t="s">
        <v>170</v>
      </c>
      <c r="S16" s="357">
        <v>2460</v>
      </c>
      <c r="T16" s="93"/>
      <c r="U16" s="247"/>
      <c r="V16" s="63"/>
      <c r="W16" s="248"/>
      <c r="X16" s="249"/>
    </row>
    <row r="17" spans="1:24" ht="24" customHeight="1" x14ac:dyDescent="0.2">
      <c r="A17" s="187"/>
      <c r="B17" s="99"/>
      <c r="C17" s="99"/>
      <c r="D17" s="188"/>
      <c r="E17" s="187"/>
      <c r="F17" s="99"/>
      <c r="G17" s="99"/>
      <c r="H17" s="188"/>
      <c r="I17" s="187"/>
      <c r="J17" s="99"/>
      <c r="K17" s="99"/>
      <c r="L17" s="188"/>
      <c r="M17" s="187"/>
      <c r="N17" s="250"/>
      <c r="O17" s="251"/>
      <c r="P17" s="236"/>
      <c r="Q17" s="246"/>
      <c r="R17" s="202" t="s">
        <v>171</v>
      </c>
      <c r="S17" s="357">
        <v>2200</v>
      </c>
      <c r="T17" s="93"/>
      <c r="U17" s="247"/>
      <c r="V17" s="99"/>
      <c r="W17" s="252"/>
      <c r="X17" s="249"/>
    </row>
    <row r="18" spans="1:24" ht="24" customHeight="1" x14ac:dyDescent="0.2">
      <c r="A18" s="187"/>
      <c r="B18" s="99"/>
      <c r="C18" s="99"/>
      <c r="D18" s="188"/>
      <c r="E18" s="187"/>
      <c r="F18" s="99"/>
      <c r="G18" s="99"/>
      <c r="H18" s="188"/>
      <c r="I18" s="187"/>
      <c r="J18" s="99"/>
      <c r="K18" s="99"/>
      <c r="L18" s="188"/>
      <c r="M18" s="187"/>
      <c r="N18" s="202"/>
      <c r="O18" s="109"/>
      <c r="P18" s="236"/>
      <c r="Q18" s="246"/>
      <c r="R18" s="202" t="s">
        <v>172</v>
      </c>
      <c r="S18" s="357">
        <v>900</v>
      </c>
      <c r="T18" s="93"/>
      <c r="U18" s="247"/>
      <c r="V18" s="99"/>
      <c r="W18" s="252"/>
      <c r="X18" s="249"/>
    </row>
    <row r="19" spans="1:24" ht="24" customHeight="1" x14ac:dyDescent="0.2">
      <c r="A19" s="187"/>
      <c r="B19" s="99"/>
      <c r="C19" s="99"/>
      <c r="D19" s="188"/>
      <c r="E19" s="187"/>
      <c r="F19" s="99"/>
      <c r="G19" s="99"/>
      <c r="H19" s="188"/>
      <c r="I19" s="187"/>
      <c r="J19" s="99"/>
      <c r="K19" s="99"/>
      <c r="L19" s="188"/>
      <c r="M19" s="187"/>
      <c r="N19" s="202"/>
      <c r="O19" s="109"/>
      <c r="P19" s="236"/>
      <c r="Q19" s="246"/>
      <c r="R19" s="99" t="s">
        <v>173</v>
      </c>
      <c r="S19" s="357">
        <v>2890</v>
      </c>
      <c r="T19" s="93"/>
      <c r="U19" s="247"/>
      <c r="V19" s="99"/>
      <c r="W19" s="252"/>
      <c r="X19" s="249"/>
    </row>
    <row r="20" spans="1:24" ht="24" customHeight="1" x14ac:dyDescent="0.2">
      <c r="A20" s="187"/>
      <c r="B20" s="99"/>
      <c r="C20" s="99"/>
      <c r="D20" s="188"/>
      <c r="E20" s="187"/>
      <c r="F20" s="99"/>
      <c r="G20" s="99"/>
      <c r="H20" s="188"/>
      <c r="I20" s="187"/>
      <c r="J20" s="99"/>
      <c r="K20" s="99"/>
      <c r="L20" s="188"/>
      <c r="M20" s="187"/>
      <c r="N20" s="202"/>
      <c r="O20" s="109"/>
      <c r="P20" s="236"/>
      <c r="Q20" s="246"/>
      <c r="R20" s="99" t="s">
        <v>174</v>
      </c>
      <c r="S20" s="357">
        <v>1310</v>
      </c>
      <c r="T20" s="93"/>
      <c r="U20" s="247"/>
      <c r="V20" s="99"/>
      <c r="W20" s="252"/>
      <c r="X20" s="249"/>
    </row>
    <row r="21" spans="1:24" ht="24" customHeight="1" x14ac:dyDescent="0.2">
      <c r="A21" s="187"/>
      <c r="B21" s="99"/>
      <c r="C21" s="99"/>
      <c r="D21" s="188"/>
      <c r="E21" s="187"/>
      <c r="F21" s="99"/>
      <c r="G21" s="99"/>
      <c r="H21" s="188"/>
      <c r="I21" s="187"/>
      <c r="J21" s="99"/>
      <c r="K21" s="99"/>
      <c r="L21" s="188"/>
      <c r="M21" s="187"/>
      <c r="N21" s="202"/>
      <c r="O21" s="109"/>
      <c r="P21" s="236"/>
      <c r="Q21" s="187"/>
      <c r="R21" s="63"/>
      <c r="S21" s="253"/>
      <c r="T21" s="236"/>
      <c r="U21" s="215"/>
      <c r="V21" s="99"/>
      <c r="W21" s="252"/>
      <c r="X21" s="249"/>
    </row>
    <row r="22" spans="1:24" ht="24" customHeight="1" thickBot="1" x14ac:dyDescent="0.25">
      <c r="A22" s="217"/>
      <c r="B22" s="180"/>
      <c r="C22" s="180"/>
      <c r="D22" s="218"/>
      <c r="E22" s="217"/>
      <c r="F22" s="180"/>
      <c r="G22" s="180"/>
      <c r="H22" s="218"/>
      <c r="I22" s="217"/>
      <c r="J22" s="180"/>
      <c r="K22" s="180"/>
      <c r="L22" s="218"/>
      <c r="M22" s="607" t="s">
        <v>107</v>
      </c>
      <c r="N22" s="647"/>
      <c r="O22" s="125">
        <f>SUM(O15:O21)</f>
        <v>2030</v>
      </c>
      <c r="P22" s="104">
        <f>SUM(P15:P21)</f>
        <v>0</v>
      </c>
      <c r="Q22" s="607" t="s">
        <v>107</v>
      </c>
      <c r="R22" s="647"/>
      <c r="S22" s="254">
        <f>SUM(S15:S21)</f>
        <v>13930</v>
      </c>
      <c r="T22" s="104">
        <f>SUM(T15:T21)</f>
        <v>0</v>
      </c>
      <c r="U22" s="596"/>
      <c r="V22" s="598"/>
      <c r="W22" s="255"/>
      <c r="X22" s="206">
        <f>X15</f>
        <v>0</v>
      </c>
    </row>
    <row r="23" spans="1:24" ht="24" customHeight="1" thickBot="1" x14ac:dyDescent="0.25">
      <c r="A23" s="129" t="s">
        <v>495</v>
      </c>
      <c r="B23" s="256"/>
      <c r="C23" s="256"/>
      <c r="D23" s="135"/>
      <c r="E23" s="138"/>
      <c r="F23" s="138"/>
      <c r="G23" s="138"/>
      <c r="H23" s="135"/>
      <c r="I23" s="138"/>
      <c r="J23" s="138"/>
      <c r="K23" s="138"/>
      <c r="L23" s="135"/>
      <c r="M23" s="138"/>
      <c r="N23" s="138"/>
      <c r="O23" s="138"/>
      <c r="P23" s="138"/>
      <c r="Q23" s="135"/>
      <c r="R23" s="138"/>
      <c r="S23" s="138"/>
      <c r="T23" s="135"/>
      <c r="U23" s="599" t="s">
        <v>128</v>
      </c>
      <c r="V23" s="646"/>
      <c r="W23" s="240">
        <f>O22+S22</f>
        <v>15960</v>
      </c>
      <c r="X23" s="104">
        <f>P22+T22+X22</f>
        <v>0</v>
      </c>
    </row>
    <row r="24" spans="1:24" ht="24" customHeight="1" x14ac:dyDescent="0.2">
      <c r="A24" s="257"/>
      <c r="B24" s="257"/>
      <c r="C24" s="257"/>
      <c r="D24" s="131"/>
      <c r="E24" s="130"/>
      <c r="F24" s="130"/>
      <c r="G24" s="130"/>
      <c r="H24" s="131"/>
      <c r="I24" s="130"/>
      <c r="J24" s="130"/>
      <c r="K24" s="130"/>
      <c r="L24" s="131"/>
      <c r="M24" s="130"/>
      <c r="N24" s="130"/>
      <c r="O24" s="130"/>
      <c r="P24" s="130"/>
      <c r="Q24" s="131"/>
      <c r="R24" s="184"/>
      <c r="S24" s="130"/>
      <c r="T24" s="131"/>
      <c r="U24" s="130"/>
      <c r="V24" s="184"/>
      <c r="W24" s="130"/>
      <c r="X24" s="184"/>
    </row>
    <row r="25" spans="1:24" ht="20.25" customHeight="1" x14ac:dyDescent="0.2">
      <c r="A25" s="135"/>
      <c r="B25" s="130"/>
      <c r="C25" s="133"/>
      <c r="D25" s="136"/>
      <c r="E25" s="136"/>
      <c r="F25" s="136"/>
      <c r="G25" s="130"/>
      <c r="H25" s="130"/>
      <c r="I25" s="184"/>
      <c r="J25" s="184"/>
      <c r="K25" s="130"/>
      <c r="L25" s="130"/>
      <c r="M25" s="184"/>
      <c r="N25" s="143" t="s">
        <v>116</v>
      </c>
      <c r="O25" s="144"/>
      <c r="P25" s="145"/>
      <c r="Q25" s="145"/>
      <c r="R25" s="146"/>
      <c r="S25" s="146" t="s">
        <v>117</v>
      </c>
      <c r="T25" s="131"/>
      <c r="U25" s="137"/>
      <c r="V25" s="184"/>
      <c r="W25" s="130"/>
      <c r="X25" s="130"/>
    </row>
    <row r="26" spans="1:24" ht="20.25" customHeight="1" x14ac:dyDescent="0.25">
      <c r="A26" s="135"/>
      <c r="B26" s="141" t="s">
        <v>114</v>
      </c>
      <c r="C26" s="142" t="s">
        <v>115</v>
      </c>
      <c r="D26" s="133"/>
      <c r="E26" s="133"/>
      <c r="F26" s="133"/>
      <c r="G26" s="133"/>
      <c r="H26" s="133"/>
      <c r="I26" s="133"/>
      <c r="J26" s="133"/>
      <c r="K26" s="184"/>
      <c r="L26" s="184"/>
      <c r="M26" s="221"/>
      <c r="N26" s="145"/>
      <c r="O26" s="145"/>
      <c r="P26" s="145"/>
      <c r="Q26" s="145"/>
      <c r="R26" s="146"/>
      <c r="S26" s="146" t="s">
        <v>118</v>
      </c>
      <c r="T26" s="221"/>
      <c r="U26" s="208"/>
      <c r="V26" s="184"/>
      <c r="W26" s="184"/>
      <c r="X26" s="184"/>
    </row>
    <row r="27" spans="1:24" ht="20.25" customHeight="1" x14ac:dyDescent="0.25">
      <c r="A27" s="52"/>
      <c r="B27" s="53"/>
      <c r="C27" s="53"/>
      <c r="D27" s="53"/>
      <c r="E27" s="52"/>
      <c r="F27" s="53"/>
      <c r="G27" s="53"/>
      <c r="H27" s="53"/>
      <c r="I27" s="52"/>
      <c r="J27" s="53"/>
      <c r="K27" s="53"/>
      <c r="L27" s="53"/>
      <c r="M27" s="52"/>
      <c r="N27" s="145"/>
      <c r="O27" s="145"/>
      <c r="P27" s="145"/>
      <c r="Q27" s="145"/>
      <c r="R27" s="146"/>
      <c r="S27" s="153" t="s">
        <v>119</v>
      </c>
      <c r="T27" s="52"/>
      <c r="U27" s="258"/>
      <c r="V27" s="149"/>
      <c r="W27" s="53"/>
      <c r="X27" s="53"/>
    </row>
    <row r="28" spans="1:24" ht="20.25" customHeight="1" x14ac:dyDescent="0.2">
      <c r="A28" s="135"/>
      <c r="B28" s="136"/>
      <c r="C28" s="136"/>
      <c r="D28" s="136"/>
      <c r="E28" s="136"/>
      <c r="F28" s="136"/>
      <c r="G28" s="53"/>
      <c r="H28" s="53"/>
      <c r="I28" s="52"/>
      <c r="J28" s="53"/>
      <c r="K28" s="53"/>
      <c r="L28" s="53"/>
      <c r="M28" s="52"/>
      <c r="N28" s="53"/>
      <c r="O28" s="53"/>
      <c r="P28" s="53"/>
      <c r="Q28" s="52"/>
      <c r="R28" s="53"/>
      <c r="S28" s="53"/>
      <c r="T28" s="52"/>
      <c r="U28" s="53"/>
      <c r="V28" s="53"/>
      <c r="W28" s="147"/>
      <c r="X28" s="147"/>
    </row>
    <row r="29" spans="1:24" ht="20.25" customHeight="1" x14ac:dyDescent="0.2">
      <c r="A29" s="52"/>
      <c r="B29" s="53"/>
      <c r="C29" s="136"/>
      <c r="D29" s="136"/>
      <c r="E29" s="136"/>
      <c r="F29" s="136"/>
      <c r="G29" s="53"/>
      <c r="H29" s="53"/>
      <c r="I29" s="52"/>
      <c r="J29" s="53"/>
      <c r="K29" s="53"/>
      <c r="L29" s="53"/>
      <c r="M29" s="52"/>
      <c r="N29" s="53"/>
      <c r="O29" s="53"/>
      <c r="P29" s="53"/>
      <c r="Q29" s="52"/>
      <c r="R29" s="53"/>
      <c r="S29" s="53"/>
      <c r="T29" s="52"/>
      <c r="U29" s="53"/>
      <c r="V29" s="53"/>
      <c r="W29" s="147"/>
      <c r="X29" s="147"/>
    </row>
    <row r="30" spans="1:24" ht="26.25" customHeight="1" x14ac:dyDescent="0.2">
      <c r="A30" s="639"/>
      <c r="B30" s="639"/>
      <c r="C30" s="147"/>
      <c r="D30" s="147"/>
      <c r="E30" s="152"/>
      <c r="F30" s="147"/>
      <c r="G30" s="53"/>
      <c r="H30" s="53"/>
      <c r="I30" s="52"/>
      <c r="J30" s="53"/>
      <c r="K30" s="53"/>
      <c r="L30" s="53"/>
      <c r="M30" s="52"/>
      <c r="N30" s="53"/>
      <c r="O30" s="53"/>
      <c r="P30" s="53"/>
      <c r="Q30" s="52"/>
      <c r="R30" s="53"/>
      <c r="S30" s="53"/>
      <c r="T30" s="52"/>
      <c r="U30" s="148"/>
      <c r="V30" s="149"/>
      <c r="W30" s="210"/>
      <c r="X30" s="210"/>
    </row>
  </sheetData>
  <sheetProtection algorithmName="SHA-512" hashValue="HpJnOkft8p5+7nUKJ4UN09Yku/rC+/GCGfIjFP+pWhHolHs0Yfu+HfcsvvQt41s03xyTBvg4YeblXg/BxGV+JA==" saltValue="swkGniinY7/B8wUSR3XLEA==" spinCount="100000" sheet="1" objects="1" scenarios="1" formatCells="0" formatColumns="0" formatRows="0" insertColumns="0" insertRows="0" insertHyperlinks="0" deleteColumns="0" deleteRows="0" sort="0" autoFilter="0" pivotTables="0"/>
  <mergeCells count="31">
    <mergeCell ref="F1:I1"/>
    <mergeCell ref="W1:X1"/>
    <mergeCell ref="A2:B2"/>
    <mergeCell ref="D2:E2"/>
    <mergeCell ref="F2:I2"/>
    <mergeCell ref="W4:X4"/>
    <mergeCell ref="A3:B3"/>
    <mergeCell ref="D3:E3"/>
    <mergeCell ref="F3:I3"/>
    <mergeCell ref="K3:N3"/>
    <mergeCell ref="P3:Q3"/>
    <mergeCell ref="S3:U3"/>
    <mergeCell ref="A4:B4"/>
    <mergeCell ref="D4:E4"/>
    <mergeCell ref="F4:I4"/>
    <mergeCell ref="K4:U4"/>
    <mergeCell ref="Q6:T6"/>
    <mergeCell ref="U23:V23"/>
    <mergeCell ref="A30:B30"/>
    <mergeCell ref="U11:V11"/>
    <mergeCell ref="A12:C13"/>
    <mergeCell ref="U12:V12"/>
    <mergeCell ref="U13:V13"/>
    <mergeCell ref="M22:N22"/>
    <mergeCell ref="Q22:R22"/>
    <mergeCell ref="U22:V22"/>
    <mergeCell ref="U6:X6"/>
    <mergeCell ref="A6:D6"/>
    <mergeCell ref="E6:H6"/>
    <mergeCell ref="I6:L6"/>
    <mergeCell ref="M6:P6"/>
  </mergeCells>
  <phoneticPr fontId="4"/>
  <conditionalFormatting sqref="X8 P15:P16 T15:T20">
    <cfRule type="cellIs" dxfId="27" priority="1" stopIfTrue="1" operator="lessThan">
      <formula>O8</formula>
    </cfRule>
    <cfRule type="cellIs" dxfId="26" priority="2" stopIfTrue="1" operator="greaterThan">
      <formula>O8</formula>
    </cfRule>
  </conditionalFormatting>
  <pageMargins left="0.39370078740157483" right="0.19685039370078741" top="0.39370078740157483" bottom="0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K73"/>
  <sheetViews>
    <sheetView showZeros="0" view="pageBreakPreview" zoomScale="62" zoomScaleNormal="75" zoomScaleSheetLayoutView="62" workbookViewId="0">
      <pane ySplit="6" topLeftCell="A7" activePane="bottomLeft" state="frozen"/>
      <selection activeCell="F20" sqref="F20"/>
      <selection pane="bottomLeft" activeCell="AF22" sqref="AF22"/>
    </sheetView>
  </sheetViews>
  <sheetFormatPr defaultColWidth="9" defaultRowHeight="13" x14ac:dyDescent="0.2"/>
  <cols>
    <col min="1" max="1" width="4.36328125" style="159" customWidth="1"/>
    <col min="2" max="2" width="13.08984375" style="54" customWidth="1"/>
    <col min="3" max="3" width="9.26953125" style="54" customWidth="1"/>
    <col min="4" max="4" width="9.7265625" style="54" customWidth="1"/>
    <col min="5" max="5" width="4.36328125" style="159" customWidth="1"/>
    <col min="6" max="6" width="13.08984375" style="54" customWidth="1"/>
    <col min="7" max="7" width="9.26953125" style="54" customWidth="1"/>
    <col min="8" max="8" width="9.7265625" style="54" customWidth="1"/>
    <col min="9" max="9" width="4.36328125" style="159" customWidth="1"/>
    <col min="10" max="10" width="3.08984375" style="159" customWidth="1"/>
    <col min="11" max="11" width="3.90625" style="159" customWidth="1"/>
    <col min="12" max="12" width="11.08984375" style="54" customWidth="1"/>
    <col min="13" max="13" width="9.26953125" style="54" customWidth="1"/>
    <col min="14" max="14" width="9.7265625" style="54" customWidth="1"/>
    <col min="15" max="15" width="4.36328125" style="159" customWidth="1"/>
    <col min="16" max="16" width="3.08984375" style="159" customWidth="1"/>
    <col min="17" max="17" width="3.7265625" style="159" customWidth="1"/>
    <col min="18" max="18" width="11.08984375" style="54" customWidth="1"/>
    <col min="19" max="19" width="9.26953125" style="54" customWidth="1"/>
    <col min="20" max="20" width="9.7265625" style="54" customWidth="1"/>
    <col min="21" max="21" width="4.36328125" style="54" customWidth="1"/>
    <col min="22" max="22" width="3.08984375" style="159" customWidth="1"/>
    <col min="23" max="23" width="3.7265625" style="54" customWidth="1"/>
    <col min="24" max="24" width="11.08984375" style="54" customWidth="1"/>
    <col min="25" max="25" width="9.26953125" style="54" customWidth="1"/>
    <col min="26" max="26" width="9.7265625" style="54" customWidth="1"/>
    <col min="27" max="27" width="4.36328125" style="54" customWidth="1"/>
    <col min="28" max="28" width="3.08984375" style="159" customWidth="1"/>
    <col min="29" max="29" width="3.90625" style="159" customWidth="1"/>
    <col min="30" max="30" width="11.08984375" style="54" customWidth="1"/>
    <col min="31" max="31" width="9.26953125" style="54" customWidth="1"/>
    <col min="32" max="32" width="9.7265625" style="54" customWidth="1"/>
    <col min="33" max="33" width="9.08984375" style="54" hidden="1" customWidth="1"/>
    <col min="34" max="34" width="8.36328125" style="54" hidden="1" customWidth="1"/>
    <col min="35" max="35" width="3.6328125" style="159" hidden="1" customWidth="1"/>
    <col min="36" max="37" width="9.36328125" style="54" hidden="1" customWidth="1"/>
    <col min="38" max="16384" width="9" style="54"/>
  </cols>
  <sheetData>
    <row r="1" spans="1:37" ht="33" customHeight="1" x14ac:dyDescent="0.2">
      <c r="A1" s="731" t="s">
        <v>48</v>
      </c>
      <c r="B1" s="731"/>
      <c r="C1" s="731"/>
      <c r="D1" s="731"/>
      <c r="E1" s="259"/>
      <c r="F1" s="155"/>
      <c r="G1" s="155"/>
      <c r="H1" s="155"/>
      <c r="J1" s="732"/>
      <c r="K1" s="732"/>
      <c r="L1" s="732"/>
      <c r="M1" s="260"/>
      <c r="N1" s="260"/>
      <c r="O1" s="261"/>
      <c r="P1" s="732"/>
      <c r="Q1" s="732"/>
      <c r="R1" s="732"/>
      <c r="S1" s="260"/>
      <c r="T1" s="260"/>
      <c r="U1" s="260"/>
      <c r="V1" s="261"/>
      <c r="W1" s="261"/>
      <c r="X1" s="261"/>
      <c r="Y1" s="260"/>
      <c r="Z1" s="260"/>
      <c r="AA1" s="260"/>
      <c r="AB1" s="261"/>
      <c r="AC1" s="261"/>
      <c r="AD1" s="261"/>
      <c r="AE1" s="733" t="s">
        <v>120</v>
      </c>
      <c r="AF1" s="733"/>
      <c r="AI1" s="54"/>
      <c r="AJ1" s="159"/>
    </row>
    <row r="2" spans="1:37" ht="27.75" customHeight="1" x14ac:dyDescent="0.2">
      <c r="A2" s="734" t="s">
        <v>175</v>
      </c>
      <c r="B2" s="734"/>
      <c r="C2" s="734"/>
      <c r="D2" s="734"/>
      <c r="E2" s="734"/>
      <c r="F2" s="735"/>
      <c r="G2" s="735"/>
      <c r="H2" s="735"/>
      <c r="I2" s="735"/>
      <c r="J2" s="736"/>
      <c r="K2" s="736"/>
      <c r="L2" s="736"/>
      <c r="M2" s="262"/>
      <c r="N2" s="262"/>
      <c r="O2" s="262"/>
      <c r="P2" s="737"/>
      <c r="Q2" s="737"/>
      <c r="R2" s="737"/>
      <c r="S2" s="260"/>
      <c r="T2" s="260"/>
      <c r="U2" s="260"/>
      <c r="V2" s="261"/>
      <c r="W2" s="260"/>
      <c r="X2" s="260"/>
      <c r="Y2" s="260"/>
      <c r="Z2" s="260"/>
      <c r="AA2" s="260"/>
      <c r="AB2" s="261"/>
      <c r="AC2" s="261"/>
      <c r="AD2" s="260"/>
      <c r="AE2" s="261"/>
      <c r="AF2" s="260"/>
      <c r="AH2" s="727" t="s">
        <v>176</v>
      </c>
      <c r="AI2" s="727"/>
      <c r="AJ2" s="727"/>
    </row>
    <row r="3" spans="1:37" ht="40.5" customHeight="1" x14ac:dyDescent="0.2">
      <c r="A3" s="738" t="s">
        <v>177</v>
      </c>
      <c r="B3" s="738"/>
      <c r="C3" s="742"/>
      <c r="D3" s="743"/>
      <c r="E3" s="743"/>
      <c r="F3" s="743"/>
      <c r="G3" s="743"/>
      <c r="H3" s="743" t="s">
        <v>178</v>
      </c>
      <c r="I3" s="744"/>
      <c r="J3" s="709" t="s">
        <v>53</v>
      </c>
      <c r="K3" s="710"/>
      <c r="L3" s="711"/>
      <c r="M3" s="712"/>
      <c r="N3" s="713"/>
      <c r="O3" s="713"/>
      <c r="P3" s="713"/>
      <c r="Q3" s="713"/>
      <c r="R3" s="714"/>
      <c r="S3" s="263" t="s">
        <v>179</v>
      </c>
      <c r="T3" s="715"/>
      <c r="U3" s="716"/>
      <c r="V3" s="709" t="s">
        <v>180</v>
      </c>
      <c r="W3" s="710"/>
      <c r="X3" s="711"/>
      <c r="Y3" s="715"/>
      <c r="Z3" s="717"/>
      <c r="AA3" s="716"/>
      <c r="AB3" s="264"/>
      <c r="AC3" s="264"/>
      <c r="AD3" s="264"/>
      <c r="AE3" s="264"/>
      <c r="AF3" s="260"/>
    </row>
    <row r="4" spans="1:37" ht="40.5" customHeight="1" x14ac:dyDescent="0.2">
      <c r="A4" s="738" t="s">
        <v>57</v>
      </c>
      <c r="B4" s="738"/>
      <c r="C4" s="738"/>
      <c r="D4" s="738"/>
      <c r="E4" s="738"/>
      <c r="F4" s="738"/>
      <c r="G4" s="738"/>
      <c r="H4" s="738"/>
      <c r="I4" s="738"/>
      <c r="J4" s="709" t="s">
        <v>58</v>
      </c>
      <c r="K4" s="710"/>
      <c r="L4" s="711"/>
      <c r="M4" s="709"/>
      <c r="N4" s="710"/>
      <c r="O4" s="710"/>
      <c r="P4" s="710"/>
      <c r="Q4" s="710"/>
      <c r="R4" s="710"/>
      <c r="S4" s="710"/>
      <c r="T4" s="710"/>
      <c r="U4" s="710"/>
      <c r="V4" s="710"/>
      <c r="W4" s="710"/>
      <c r="X4" s="710"/>
      <c r="Y4" s="710"/>
      <c r="Z4" s="710"/>
      <c r="AA4" s="711"/>
      <c r="AB4" s="265"/>
      <c r="AC4" s="265"/>
      <c r="AD4" s="265"/>
      <c r="AE4" s="739">
        <f>SUM(AF10,AF28,AF35,AF42)</f>
        <v>0</v>
      </c>
      <c r="AF4" s="739"/>
    </row>
    <row r="5" spans="1:37" ht="24.75" customHeight="1" thickBot="1" x14ac:dyDescent="0.35">
      <c r="A5" s="740" t="s">
        <v>181</v>
      </c>
      <c r="B5" s="740"/>
      <c r="C5" s="740"/>
      <c r="D5" s="260"/>
      <c r="E5" s="261"/>
      <c r="F5" s="260"/>
      <c r="G5" s="260"/>
      <c r="H5" s="260"/>
      <c r="I5" s="261"/>
      <c r="J5" s="741"/>
      <c r="K5" s="741"/>
      <c r="L5" s="741"/>
      <c r="M5" s="260"/>
      <c r="N5" s="260"/>
      <c r="O5" s="261"/>
      <c r="P5" s="741"/>
      <c r="Q5" s="741"/>
      <c r="R5" s="741"/>
      <c r="S5" s="260"/>
      <c r="T5" s="260"/>
      <c r="U5" s="260"/>
      <c r="V5" s="261"/>
      <c r="W5" s="260"/>
      <c r="X5" s="260"/>
      <c r="Y5" s="260"/>
      <c r="Z5" s="260"/>
      <c r="AA5" s="260"/>
      <c r="AB5" s="261"/>
      <c r="AC5" s="261"/>
      <c r="AD5" s="260"/>
      <c r="AE5" s="260"/>
      <c r="AF5" s="260"/>
    </row>
    <row r="6" spans="1:37" ht="21.75" customHeight="1" thickBot="1" x14ac:dyDescent="0.25">
      <c r="A6" s="728" t="s">
        <v>182</v>
      </c>
      <c r="B6" s="729"/>
      <c r="C6" s="729"/>
      <c r="D6" s="730"/>
      <c r="E6" s="728" t="s">
        <v>183</v>
      </c>
      <c r="F6" s="729"/>
      <c r="G6" s="729"/>
      <c r="H6" s="730"/>
      <c r="I6" s="728"/>
      <c r="J6" s="729"/>
      <c r="K6" s="729"/>
      <c r="L6" s="729"/>
      <c r="M6" s="729"/>
      <c r="N6" s="730"/>
      <c r="O6" s="728" t="s">
        <v>184</v>
      </c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29"/>
      <c r="AF6" s="730"/>
      <c r="AG6" s="266"/>
      <c r="AH6" s="266"/>
      <c r="AI6" s="266"/>
      <c r="AJ6" s="266"/>
      <c r="AK6" s="266"/>
    </row>
    <row r="7" spans="1:37" ht="20.149999999999999" customHeight="1" x14ac:dyDescent="0.2">
      <c r="A7" s="267"/>
      <c r="B7" s="268" t="s">
        <v>70</v>
      </c>
      <c r="C7" s="268" t="s">
        <v>69</v>
      </c>
      <c r="D7" s="269" t="s">
        <v>67</v>
      </c>
      <c r="E7" s="267"/>
      <c r="F7" s="268" t="s">
        <v>185</v>
      </c>
      <c r="G7" s="268" t="s">
        <v>69</v>
      </c>
      <c r="H7" s="269" t="s">
        <v>67</v>
      </c>
      <c r="I7" s="267"/>
      <c r="J7" s="721" t="s">
        <v>186</v>
      </c>
      <c r="K7" s="722"/>
      <c r="L7" s="723"/>
      <c r="M7" s="270" t="s">
        <v>72</v>
      </c>
      <c r="N7" s="271" t="s">
        <v>64</v>
      </c>
      <c r="O7" s="267"/>
      <c r="P7" s="705" t="s">
        <v>187</v>
      </c>
      <c r="Q7" s="706"/>
      <c r="R7" s="707"/>
      <c r="S7" s="524" t="s">
        <v>69</v>
      </c>
      <c r="T7" s="269" t="s">
        <v>67</v>
      </c>
      <c r="U7" s="267"/>
      <c r="V7" s="673" t="s">
        <v>187</v>
      </c>
      <c r="W7" s="674"/>
      <c r="X7" s="675"/>
      <c r="Y7" s="268" t="s">
        <v>69</v>
      </c>
      <c r="Z7" s="269" t="s">
        <v>67</v>
      </c>
      <c r="AA7" s="267"/>
      <c r="AB7" s="724" t="s">
        <v>62</v>
      </c>
      <c r="AC7" s="725"/>
      <c r="AD7" s="726"/>
      <c r="AE7" s="270" t="s">
        <v>72</v>
      </c>
      <c r="AF7" s="272" t="s">
        <v>64</v>
      </c>
      <c r="AG7" s="224"/>
      <c r="AH7" s="224"/>
      <c r="AI7" s="273" t="s">
        <v>188</v>
      </c>
      <c r="AJ7" s="274" t="s">
        <v>64</v>
      </c>
    </row>
    <row r="8" spans="1:37" ht="20.149999999999999" customHeight="1" x14ac:dyDescent="0.2">
      <c r="A8" s="275"/>
      <c r="B8" s="276"/>
      <c r="C8" s="277"/>
      <c r="D8" s="76"/>
      <c r="E8" s="278"/>
      <c r="F8" s="276"/>
      <c r="G8" s="279"/>
      <c r="H8" s="76"/>
      <c r="I8" s="280"/>
      <c r="J8" s="718"/>
      <c r="K8" s="719"/>
      <c r="L8" s="720"/>
      <c r="M8" s="281"/>
      <c r="N8" s="76"/>
      <c r="O8" s="517"/>
      <c r="P8" s="708" t="s">
        <v>189</v>
      </c>
      <c r="Q8" s="708"/>
      <c r="R8" s="708"/>
      <c r="S8" s="282">
        <v>3100</v>
      </c>
      <c r="T8" s="521"/>
      <c r="U8" s="275"/>
      <c r="V8" s="691"/>
      <c r="W8" s="692"/>
      <c r="X8" s="693"/>
      <c r="Y8" s="284"/>
      <c r="Z8" s="284"/>
      <c r="AA8" s="285"/>
      <c r="AB8" s="677"/>
      <c r="AC8" s="678"/>
      <c r="AD8" s="679"/>
      <c r="AE8" s="284"/>
      <c r="AF8" s="284"/>
      <c r="AG8" s="224"/>
      <c r="AH8" s="286"/>
      <c r="AI8" s="287"/>
      <c r="AJ8" s="288"/>
    </row>
    <row r="9" spans="1:37" ht="20.149999999999999" customHeight="1" thickBot="1" x14ac:dyDescent="0.25">
      <c r="A9" s="289"/>
      <c r="B9" s="290"/>
      <c r="C9" s="291"/>
      <c r="D9" s="127"/>
      <c r="E9" s="289"/>
      <c r="F9" s="290"/>
      <c r="G9" s="291"/>
      <c r="H9" s="292"/>
      <c r="I9" s="689" t="s">
        <v>107</v>
      </c>
      <c r="J9" s="670"/>
      <c r="K9" s="670"/>
      <c r="L9" s="671"/>
      <c r="M9" s="291">
        <f>SUM(M8)</f>
        <v>0</v>
      </c>
      <c r="N9" s="104"/>
      <c r="O9" s="293"/>
      <c r="P9" s="690" t="s">
        <v>107</v>
      </c>
      <c r="Q9" s="668"/>
      <c r="R9" s="669"/>
      <c r="S9" s="528">
        <f>SUM(S8)</f>
        <v>3100</v>
      </c>
      <c r="T9" s="127">
        <f>SUM(T8)</f>
        <v>0</v>
      </c>
      <c r="U9" s="295"/>
      <c r="V9" s="664"/>
      <c r="W9" s="665"/>
      <c r="X9" s="666"/>
      <c r="Y9" s="296"/>
      <c r="Z9" s="297"/>
      <c r="AA9" s="295"/>
      <c r="AB9" s="664"/>
      <c r="AC9" s="665"/>
      <c r="AD9" s="666"/>
      <c r="AE9" s="296"/>
      <c r="AF9" s="297"/>
      <c r="AG9" s="224"/>
      <c r="AH9" s="286"/>
      <c r="AI9" s="298"/>
      <c r="AJ9" s="286"/>
    </row>
    <row r="10" spans="1:37" ht="20.149999999999999" customHeight="1" thickBot="1" x14ac:dyDescent="0.25">
      <c r="A10" s="299"/>
      <c r="B10" s="299"/>
      <c r="C10" s="299"/>
      <c r="D10" s="300"/>
      <c r="E10" s="301"/>
      <c r="F10" s="301"/>
      <c r="G10" s="301"/>
      <c r="H10" s="302"/>
      <c r="I10" s="300"/>
      <c r="J10" s="300"/>
      <c r="K10" s="300"/>
      <c r="L10" s="301"/>
      <c r="M10" s="301"/>
      <c r="N10" s="302"/>
      <c r="O10" s="303"/>
      <c r="P10" s="303"/>
      <c r="Q10" s="303"/>
      <c r="R10" s="303"/>
      <c r="S10" s="303"/>
      <c r="T10" s="303"/>
      <c r="U10" s="303"/>
      <c r="V10" s="300"/>
      <c r="W10" s="301"/>
      <c r="X10" s="301"/>
      <c r="Y10" s="302"/>
      <c r="Z10" s="302"/>
      <c r="AA10" s="657" t="s">
        <v>128</v>
      </c>
      <c r="AB10" s="658"/>
      <c r="AC10" s="658"/>
      <c r="AD10" s="658"/>
      <c r="AE10" s="304">
        <f>SUM(S9)</f>
        <v>3100</v>
      </c>
      <c r="AF10" s="104">
        <f>SUM(T9)</f>
        <v>0</v>
      </c>
      <c r="AG10" s="224"/>
      <c r="AH10" s="286"/>
      <c r="AI10" s="298"/>
      <c r="AJ10" s="286"/>
    </row>
    <row r="11" spans="1:37" ht="21.75" customHeight="1" thickBot="1" x14ac:dyDescent="0.25">
      <c r="A11" s="683" t="s">
        <v>190</v>
      </c>
      <c r="B11" s="683"/>
      <c r="C11" s="683"/>
      <c r="D11" s="683"/>
      <c r="E11" s="301"/>
      <c r="F11" s="301"/>
      <c r="G11" s="301"/>
      <c r="H11" s="302"/>
      <c r="I11" s="300"/>
      <c r="J11" s="300"/>
      <c r="K11" s="300"/>
      <c r="L11" s="301"/>
      <c r="M11" s="301"/>
      <c r="N11" s="302"/>
      <c r="O11" s="303"/>
      <c r="P11" s="303"/>
      <c r="Q11" s="303"/>
      <c r="R11" s="302"/>
      <c r="S11" s="302"/>
      <c r="T11" s="302"/>
      <c r="U11" s="302"/>
      <c r="V11" s="303"/>
      <c r="W11" s="303"/>
      <c r="X11" s="303"/>
      <c r="Y11" s="303"/>
      <c r="Z11" s="303"/>
      <c r="AA11" s="301"/>
      <c r="AB11" s="300"/>
      <c r="AC11" s="300"/>
      <c r="AD11" s="301"/>
      <c r="AE11" s="301"/>
      <c r="AF11" s="302"/>
      <c r="AG11" s="224"/>
      <c r="AH11" s="286"/>
      <c r="AI11" s="298"/>
      <c r="AJ11" s="286"/>
    </row>
    <row r="12" spans="1:37" ht="20.149999999999999" customHeight="1" x14ac:dyDescent="0.2">
      <c r="A12" s="305"/>
      <c r="B12" s="525" t="s">
        <v>185</v>
      </c>
      <c r="C12" s="525" t="s">
        <v>69</v>
      </c>
      <c r="D12" s="307" t="s">
        <v>67</v>
      </c>
      <c r="E12" s="305"/>
      <c r="F12" s="306" t="s">
        <v>187</v>
      </c>
      <c r="G12" s="306" t="s">
        <v>69</v>
      </c>
      <c r="H12" s="307" t="s">
        <v>67</v>
      </c>
      <c r="I12" s="305"/>
      <c r="J12" s="702" t="s">
        <v>186</v>
      </c>
      <c r="K12" s="703"/>
      <c r="L12" s="704"/>
      <c r="M12" s="308" t="s">
        <v>72</v>
      </c>
      <c r="N12" s="309" t="s">
        <v>64</v>
      </c>
      <c r="O12" s="305"/>
      <c r="P12" s="705" t="s">
        <v>70</v>
      </c>
      <c r="Q12" s="706"/>
      <c r="R12" s="707"/>
      <c r="S12" s="525" t="s">
        <v>69</v>
      </c>
      <c r="T12" s="307" t="s">
        <v>67</v>
      </c>
      <c r="U12" s="305"/>
      <c r="V12" s="705" t="s">
        <v>187</v>
      </c>
      <c r="W12" s="706"/>
      <c r="X12" s="707"/>
      <c r="Y12" s="525" t="s">
        <v>69</v>
      </c>
      <c r="Z12" s="307" t="s">
        <v>67</v>
      </c>
      <c r="AA12" s="305"/>
      <c r="AB12" s="705" t="s">
        <v>62</v>
      </c>
      <c r="AC12" s="706"/>
      <c r="AD12" s="707"/>
      <c r="AE12" s="526" t="s">
        <v>72</v>
      </c>
      <c r="AF12" s="309" t="s">
        <v>64</v>
      </c>
      <c r="AG12" s="224"/>
      <c r="AH12" s="224"/>
      <c r="AI12" s="273" t="s">
        <v>188</v>
      </c>
      <c r="AJ12" s="274" t="s">
        <v>64</v>
      </c>
    </row>
    <row r="13" spans="1:37" ht="20.149999999999999" customHeight="1" x14ac:dyDescent="0.2">
      <c r="A13" s="517"/>
      <c r="B13" s="276" t="s">
        <v>191</v>
      </c>
      <c r="C13" s="310">
        <v>8280</v>
      </c>
      <c r="D13" s="521"/>
      <c r="E13" s="278"/>
      <c r="F13" s="276" t="s">
        <v>192</v>
      </c>
      <c r="G13" s="311">
        <v>3630</v>
      </c>
      <c r="H13" s="521"/>
      <c r="I13" s="280"/>
      <c r="J13" s="691"/>
      <c r="K13" s="692"/>
      <c r="L13" s="693"/>
      <c r="M13" s="279"/>
      <c r="N13" s="76"/>
      <c r="O13" s="517"/>
      <c r="P13" s="697" t="s">
        <v>193</v>
      </c>
      <c r="Q13" s="697"/>
      <c r="R13" s="697"/>
      <c r="S13" s="312" t="s">
        <v>75</v>
      </c>
      <c r="T13" s="522" t="s">
        <v>194</v>
      </c>
      <c r="U13" s="517"/>
      <c r="V13" s="697" t="s">
        <v>193</v>
      </c>
      <c r="W13" s="697"/>
      <c r="X13" s="697"/>
      <c r="Y13" s="284" t="s">
        <v>195</v>
      </c>
      <c r="Z13" s="523" t="s">
        <v>194</v>
      </c>
      <c r="AA13" s="519"/>
      <c r="AB13" s="698" t="s">
        <v>196</v>
      </c>
      <c r="AC13" s="698"/>
      <c r="AD13" s="698"/>
      <c r="AE13" s="284" t="s">
        <v>194</v>
      </c>
      <c r="AF13" s="567" t="s">
        <v>195</v>
      </c>
      <c r="AG13" s="224"/>
      <c r="AH13" s="286"/>
      <c r="AI13" s="287"/>
      <c r="AJ13" s="288"/>
    </row>
    <row r="14" spans="1:37" ht="20.149999999999999" customHeight="1" x14ac:dyDescent="0.2">
      <c r="A14" s="275"/>
      <c r="B14" s="268"/>
      <c r="C14" s="531"/>
      <c r="D14" s="314"/>
      <c r="E14" s="315"/>
      <c r="F14" s="276" t="s">
        <v>197</v>
      </c>
      <c r="G14" s="311">
        <v>2900</v>
      </c>
      <c r="H14" s="521"/>
      <c r="I14" s="285"/>
      <c r="J14" s="691"/>
      <c r="K14" s="692"/>
      <c r="L14" s="693"/>
      <c r="M14" s="316"/>
      <c r="N14" s="174"/>
      <c r="O14" s="517"/>
      <c r="P14" s="699" t="s">
        <v>198</v>
      </c>
      <c r="Q14" s="317" t="s">
        <v>199</v>
      </c>
      <c r="R14" s="318" t="s">
        <v>200</v>
      </c>
      <c r="S14" s="544">
        <v>940</v>
      </c>
      <c r="T14" s="521"/>
      <c r="U14" s="517"/>
      <c r="V14" s="699" t="s">
        <v>201</v>
      </c>
      <c r="W14" s="319">
        <v>31</v>
      </c>
      <c r="X14" s="318" t="s">
        <v>202</v>
      </c>
      <c r="Y14" s="544">
        <v>990</v>
      </c>
      <c r="Z14" s="521"/>
      <c r="AA14" s="519"/>
      <c r="AB14" s="699" t="s">
        <v>203</v>
      </c>
      <c r="AC14" s="319">
        <v>61</v>
      </c>
      <c r="AD14" s="318" t="s">
        <v>204</v>
      </c>
      <c r="AE14" s="545">
        <v>960</v>
      </c>
      <c r="AF14" s="314"/>
      <c r="AG14" s="224"/>
      <c r="AH14" s="286"/>
      <c r="AI14" s="287"/>
      <c r="AJ14" s="288"/>
    </row>
    <row r="15" spans="1:37" ht="20.149999999999999" customHeight="1" x14ac:dyDescent="0.2">
      <c r="A15" s="275"/>
      <c r="B15" s="276"/>
      <c r="C15" s="313"/>
      <c r="D15" s="314"/>
      <c r="E15" s="275"/>
      <c r="F15" s="318"/>
      <c r="G15" s="320"/>
      <c r="H15" s="76"/>
      <c r="I15" s="285"/>
      <c r="J15" s="691"/>
      <c r="K15" s="692"/>
      <c r="L15" s="693"/>
      <c r="M15" s="316"/>
      <c r="N15" s="174"/>
      <c r="O15" s="517"/>
      <c r="P15" s="700"/>
      <c r="Q15" s="317" t="s">
        <v>205</v>
      </c>
      <c r="R15" s="318" t="s">
        <v>206</v>
      </c>
      <c r="S15" s="544">
        <v>780</v>
      </c>
      <c r="T15" s="521"/>
      <c r="U15" s="517"/>
      <c r="V15" s="700"/>
      <c r="W15" s="321" t="s">
        <v>207</v>
      </c>
      <c r="X15" s="318" t="s">
        <v>208</v>
      </c>
      <c r="Y15" s="544">
        <v>810</v>
      </c>
      <c r="Z15" s="521"/>
      <c r="AA15" s="519"/>
      <c r="AB15" s="700"/>
      <c r="AC15" s="319">
        <v>62</v>
      </c>
      <c r="AD15" s="318" t="s">
        <v>209</v>
      </c>
      <c r="AE15" s="545">
        <v>800</v>
      </c>
      <c r="AF15" s="314"/>
      <c r="AG15" s="224"/>
      <c r="AH15" s="286"/>
      <c r="AI15" s="287"/>
      <c r="AJ15" s="288"/>
    </row>
    <row r="16" spans="1:37" ht="20.149999999999999" customHeight="1" thickBot="1" x14ac:dyDescent="0.25">
      <c r="A16" s="275"/>
      <c r="B16" s="276"/>
      <c r="C16" s="313"/>
      <c r="D16" s="314"/>
      <c r="E16" s="278"/>
      <c r="F16" s="276"/>
      <c r="G16" s="322"/>
      <c r="H16" s="283"/>
      <c r="I16" s="285"/>
      <c r="J16" s="691"/>
      <c r="K16" s="692"/>
      <c r="L16" s="693"/>
      <c r="M16" s="316"/>
      <c r="N16" s="174"/>
      <c r="O16" s="517"/>
      <c r="P16" s="700"/>
      <c r="Q16" s="317" t="s">
        <v>210</v>
      </c>
      <c r="R16" s="318" t="s">
        <v>211</v>
      </c>
      <c r="S16" s="544">
        <v>770</v>
      </c>
      <c r="T16" s="521"/>
      <c r="U16" s="517"/>
      <c r="V16" s="701"/>
      <c r="W16" s="321" t="s">
        <v>212</v>
      </c>
      <c r="X16" s="318" t="s">
        <v>213</v>
      </c>
      <c r="Y16" s="544">
        <v>1500</v>
      </c>
      <c r="Z16" s="521"/>
      <c r="AA16" s="519"/>
      <c r="AB16" s="700"/>
      <c r="AC16" s="319">
        <v>63</v>
      </c>
      <c r="AD16" s="318" t="s">
        <v>214</v>
      </c>
      <c r="AE16" s="545">
        <v>850</v>
      </c>
      <c r="AF16" s="314"/>
      <c r="AG16" s="224"/>
      <c r="AH16" s="286"/>
      <c r="AI16" s="323"/>
      <c r="AJ16" s="324"/>
    </row>
    <row r="17" spans="1:36" ht="20.149999999999999" customHeight="1" x14ac:dyDescent="0.2">
      <c r="A17" s="275"/>
      <c r="B17" s="276"/>
      <c r="C17" s="313"/>
      <c r="D17" s="314"/>
      <c r="E17" s="315"/>
      <c r="F17" s="276"/>
      <c r="G17" s="322"/>
      <c r="H17" s="325"/>
      <c r="I17" s="285"/>
      <c r="J17" s="691"/>
      <c r="K17" s="692"/>
      <c r="L17" s="693"/>
      <c r="M17" s="316"/>
      <c r="N17" s="174"/>
      <c r="O17" s="517"/>
      <c r="P17" s="700"/>
      <c r="Q17" s="317" t="s">
        <v>215</v>
      </c>
      <c r="R17" s="318" t="s">
        <v>216</v>
      </c>
      <c r="S17" s="544">
        <v>600</v>
      </c>
      <c r="T17" s="521"/>
      <c r="U17" s="517"/>
      <c r="V17" s="699" t="s">
        <v>220</v>
      </c>
      <c r="W17" s="321" t="s">
        <v>221</v>
      </c>
      <c r="X17" s="318" t="s">
        <v>222</v>
      </c>
      <c r="Y17" s="544">
        <v>1060</v>
      </c>
      <c r="Z17" s="521"/>
      <c r="AA17" s="519"/>
      <c r="AB17" s="701"/>
      <c r="AC17" s="319">
        <v>65</v>
      </c>
      <c r="AD17" s="318" t="s">
        <v>217</v>
      </c>
      <c r="AE17" s="545">
        <v>770</v>
      </c>
      <c r="AF17" s="314"/>
      <c r="AG17" s="224"/>
      <c r="AH17" s="224"/>
      <c r="AI17" s="326"/>
      <c r="AJ17" s="327"/>
    </row>
    <row r="18" spans="1:36" ht="20.149999999999999" customHeight="1" x14ac:dyDescent="0.2">
      <c r="A18" s="280"/>
      <c r="B18" s="276"/>
      <c r="C18" s="276"/>
      <c r="D18" s="328"/>
      <c r="E18" s="329"/>
      <c r="F18" s="330"/>
      <c r="G18" s="316"/>
      <c r="H18" s="174"/>
      <c r="I18" s="285"/>
      <c r="J18" s="691"/>
      <c r="K18" s="692"/>
      <c r="L18" s="693"/>
      <c r="M18" s="316"/>
      <c r="N18" s="174"/>
      <c r="O18" s="331"/>
      <c r="P18" s="700"/>
      <c r="Q18" s="317" t="s">
        <v>218</v>
      </c>
      <c r="R18" s="318" t="s">
        <v>219</v>
      </c>
      <c r="S18" s="544">
        <v>1120</v>
      </c>
      <c r="T18" s="521"/>
      <c r="U18" s="517"/>
      <c r="V18" s="700"/>
      <c r="W18" s="321" t="s">
        <v>223</v>
      </c>
      <c r="X18" s="318" t="s">
        <v>224</v>
      </c>
      <c r="Y18" s="544">
        <v>790</v>
      </c>
      <c r="Z18" s="521"/>
      <c r="AA18" s="519"/>
      <c r="AB18" s="699" t="s">
        <v>225</v>
      </c>
      <c r="AC18" s="319">
        <v>70</v>
      </c>
      <c r="AD18" s="318" t="s">
        <v>226</v>
      </c>
      <c r="AE18" s="545">
        <v>790</v>
      </c>
      <c r="AF18" s="314"/>
      <c r="AG18" s="224"/>
      <c r="AH18" s="286"/>
      <c r="AI18" s="298"/>
      <c r="AJ18" s="286"/>
    </row>
    <row r="19" spans="1:36" ht="20.149999999999999" customHeight="1" x14ac:dyDescent="0.2">
      <c r="A19" s="280"/>
      <c r="B19" s="276"/>
      <c r="C19" s="276"/>
      <c r="D19" s="328"/>
      <c r="E19" s="329"/>
      <c r="F19" s="330"/>
      <c r="G19" s="316"/>
      <c r="H19" s="174"/>
      <c r="I19" s="285"/>
      <c r="J19" s="691"/>
      <c r="K19" s="692"/>
      <c r="L19" s="693"/>
      <c r="M19" s="316"/>
      <c r="N19" s="174"/>
      <c r="O19" s="331"/>
      <c r="P19" s="700"/>
      <c r="Q19" s="317" t="s">
        <v>227</v>
      </c>
      <c r="R19" s="318" t="s">
        <v>228</v>
      </c>
      <c r="S19" s="544">
        <v>590</v>
      </c>
      <c r="T19" s="521"/>
      <c r="U19" s="517"/>
      <c r="V19" s="700"/>
      <c r="W19" s="321" t="s">
        <v>229</v>
      </c>
      <c r="X19" s="318" t="s">
        <v>230</v>
      </c>
      <c r="Y19" s="544">
        <v>800</v>
      </c>
      <c r="Z19" s="521"/>
      <c r="AA19" s="519"/>
      <c r="AB19" s="700"/>
      <c r="AC19" s="319">
        <v>71</v>
      </c>
      <c r="AD19" s="318" t="s">
        <v>231</v>
      </c>
      <c r="AE19" s="545">
        <v>890</v>
      </c>
      <c r="AF19" s="314"/>
      <c r="AG19" s="224"/>
      <c r="AH19" s="286"/>
      <c r="AI19" s="298"/>
      <c r="AJ19" s="286"/>
    </row>
    <row r="20" spans="1:36" ht="20.149999999999999" customHeight="1" x14ac:dyDescent="0.2">
      <c r="A20" s="278"/>
      <c r="B20" s="276"/>
      <c r="C20" s="276"/>
      <c r="D20" s="328"/>
      <c r="E20" s="278"/>
      <c r="F20" s="276"/>
      <c r="G20" s="316"/>
      <c r="H20" s="174"/>
      <c r="I20" s="280"/>
      <c r="J20" s="691"/>
      <c r="K20" s="692"/>
      <c r="L20" s="693"/>
      <c r="M20" s="316"/>
      <c r="N20" s="174"/>
      <c r="O20" s="518"/>
      <c r="P20" s="700"/>
      <c r="Q20" s="317" t="s">
        <v>232</v>
      </c>
      <c r="R20" s="318" t="s">
        <v>233</v>
      </c>
      <c r="S20" s="544">
        <v>760</v>
      </c>
      <c r="T20" s="521"/>
      <c r="U20" s="518"/>
      <c r="V20" s="701"/>
      <c r="W20" s="321" t="s">
        <v>234</v>
      </c>
      <c r="X20" s="318" t="s">
        <v>235</v>
      </c>
      <c r="Y20" s="544">
        <v>1090</v>
      </c>
      <c r="Z20" s="521"/>
      <c r="AA20" s="331"/>
      <c r="AB20" s="700"/>
      <c r="AC20" s="319">
        <v>73</v>
      </c>
      <c r="AD20" s="318" t="s">
        <v>236</v>
      </c>
      <c r="AE20" s="545">
        <v>600</v>
      </c>
      <c r="AF20" s="314"/>
      <c r="AG20" s="224"/>
      <c r="AH20" s="224"/>
      <c r="AI20" s="225"/>
      <c r="AJ20" s="224"/>
    </row>
    <row r="21" spans="1:36" ht="20.149999999999999" customHeight="1" x14ac:dyDescent="0.2">
      <c r="A21" s="278"/>
      <c r="B21" s="276"/>
      <c r="C21" s="276"/>
      <c r="D21" s="328"/>
      <c r="E21" s="278"/>
      <c r="F21" s="276"/>
      <c r="G21" s="316"/>
      <c r="H21" s="174"/>
      <c r="I21" s="280"/>
      <c r="J21" s="691"/>
      <c r="K21" s="692"/>
      <c r="L21" s="693"/>
      <c r="M21" s="316"/>
      <c r="N21" s="174"/>
      <c r="O21" s="518"/>
      <c r="P21" s="700"/>
      <c r="Q21" s="317" t="s">
        <v>237</v>
      </c>
      <c r="R21" s="318" t="s">
        <v>238</v>
      </c>
      <c r="S21" s="544">
        <v>740</v>
      </c>
      <c r="T21" s="521"/>
      <c r="U21" s="518"/>
      <c r="V21" s="699" t="s">
        <v>239</v>
      </c>
      <c r="W21" s="321" t="s">
        <v>240</v>
      </c>
      <c r="X21" s="318" t="s">
        <v>241</v>
      </c>
      <c r="Y21" s="544">
        <v>380</v>
      </c>
      <c r="Z21" s="521"/>
      <c r="AA21" s="520"/>
      <c r="AB21" s="701"/>
      <c r="AC21" s="319">
        <v>74</v>
      </c>
      <c r="AD21" s="318" t="s">
        <v>242</v>
      </c>
      <c r="AE21" s="545">
        <v>250</v>
      </c>
      <c r="AF21" s="314"/>
      <c r="AG21" s="224"/>
      <c r="AH21" s="224"/>
      <c r="AI21" s="225"/>
      <c r="AJ21" s="224"/>
    </row>
    <row r="22" spans="1:36" ht="20.149999999999999" customHeight="1" x14ac:dyDescent="0.2">
      <c r="A22" s="275"/>
      <c r="B22" s="313"/>
      <c r="C22" s="313"/>
      <c r="D22" s="314"/>
      <c r="E22" s="275"/>
      <c r="F22" s="276"/>
      <c r="G22" s="316"/>
      <c r="H22" s="174"/>
      <c r="I22" s="285"/>
      <c r="J22" s="691"/>
      <c r="K22" s="692"/>
      <c r="L22" s="693"/>
      <c r="M22" s="316"/>
      <c r="N22" s="174"/>
      <c r="O22" s="517"/>
      <c r="P22" s="700"/>
      <c r="Q22" s="317" t="s">
        <v>243</v>
      </c>
      <c r="R22" s="318" t="s">
        <v>244</v>
      </c>
      <c r="S22" s="544">
        <v>770</v>
      </c>
      <c r="T22" s="521"/>
      <c r="U22" s="518"/>
      <c r="V22" s="700"/>
      <c r="W22" s="321" t="s">
        <v>245</v>
      </c>
      <c r="X22" s="318" t="s">
        <v>246</v>
      </c>
      <c r="Y22" s="544">
        <v>800</v>
      </c>
      <c r="Z22" s="521"/>
      <c r="AA22" s="331"/>
      <c r="AB22" s="677" t="s">
        <v>247</v>
      </c>
      <c r="AC22" s="678"/>
      <c r="AD22" s="679"/>
      <c r="AE22" s="529">
        <f>SUM(S14:S26,Y14:Y26,AE14:AE21)</f>
        <v>27090</v>
      </c>
      <c r="AF22" s="314">
        <f>SUM(T14:T26,Z14:Z26,AF14:AF21)</f>
        <v>0</v>
      </c>
      <c r="AG22" s="224"/>
      <c r="AH22" s="286"/>
      <c r="AI22" s="298"/>
      <c r="AJ22" s="286"/>
    </row>
    <row r="23" spans="1:36" ht="20.149999999999999" customHeight="1" x14ac:dyDescent="0.2">
      <c r="A23" s="275"/>
      <c r="B23" s="313"/>
      <c r="C23" s="313"/>
      <c r="D23" s="314"/>
      <c r="E23" s="278"/>
      <c r="F23" s="321"/>
      <c r="G23" s="316"/>
      <c r="H23" s="174"/>
      <c r="I23" s="285"/>
      <c r="J23" s="691"/>
      <c r="K23" s="692"/>
      <c r="L23" s="693"/>
      <c r="M23" s="316"/>
      <c r="N23" s="174"/>
      <c r="O23" s="517"/>
      <c r="P23" s="700"/>
      <c r="Q23" s="317" t="s">
        <v>248</v>
      </c>
      <c r="R23" s="318" t="s">
        <v>249</v>
      </c>
      <c r="S23" s="544">
        <v>710</v>
      </c>
      <c r="T23" s="521"/>
      <c r="U23" s="517"/>
      <c r="V23" s="700"/>
      <c r="W23" s="321" t="s">
        <v>250</v>
      </c>
      <c r="X23" s="318" t="s">
        <v>251</v>
      </c>
      <c r="Y23" s="544">
        <v>360</v>
      </c>
      <c r="Z23" s="521"/>
      <c r="AA23" s="285"/>
      <c r="AB23" s="677"/>
      <c r="AC23" s="678"/>
      <c r="AD23" s="679"/>
      <c r="AE23" s="279"/>
      <c r="AF23" s="314"/>
      <c r="AG23" s="224"/>
      <c r="AH23" s="286"/>
      <c r="AI23" s="298"/>
      <c r="AJ23" s="286"/>
    </row>
    <row r="24" spans="1:36" ht="20.149999999999999" customHeight="1" x14ac:dyDescent="0.2">
      <c r="A24" s="275"/>
      <c r="B24" s="313"/>
      <c r="C24" s="313"/>
      <c r="D24" s="314"/>
      <c r="E24" s="278"/>
      <c r="F24" s="321"/>
      <c r="G24" s="316"/>
      <c r="H24" s="174"/>
      <c r="I24" s="285"/>
      <c r="J24" s="691"/>
      <c r="K24" s="692"/>
      <c r="L24" s="693"/>
      <c r="M24" s="316"/>
      <c r="N24" s="174"/>
      <c r="O24" s="517"/>
      <c r="P24" s="700"/>
      <c r="Q24" s="317" t="s">
        <v>252</v>
      </c>
      <c r="R24" s="318" t="s">
        <v>253</v>
      </c>
      <c r="S24" s="544">
        <v>650</v>
      </c>
      <c r="T24" s="521"/>
      <c r="U24" s="517"/>
      <c r="V24" s="700"/>
      <c r="W24" s="321" t="s">
        <v>490</v>
      </c>
      <c r="X24" s="318" t="s">
        <v>491</v>
      </c>
      <c r="Y24" s="544">
        <v>740</v>
      </c>
      <c r="Z24" s="521"/>
      <c r="AA24" s="285"/>
      <c r="AB24" s="677"/>
      <c r="AC24" s="678"/>
      <c r="AD24" s="679"/>
      <c r="AE24" s="279"/>
      <c r="AF24" s="76"/>
      <c r="AG24" s="224"/>
      <c r="AH24" s="286"/>
      <c r="AI24" s="298"/>
      <c r="AJ24" s="286"/>
    </row>
    <row r="25" spans="1:36" ht="20.149999999999999" customHeight="1" x14ac:dyDescent="0.2">
      <c r="A25" s="275"/>
      <c r="B25" s="313"/>
      <c r="C25" s="313"/>
      <c r="D25" s="314"/>
      <c r="E25" s="329"/>
      <c r="F25" s="330"/>
      <c r="G25" s="316"/>
      <c r="H25" s="174"/>
      <c r="I25" s="285"/>
      <c r="J25" s="691"/>
      <c r="K25" s="692"/>
      <c r="L25" s="693"/>
      <c r="M25" s="316"/>
      <c r="N25" s="174"/>
      <c r="O25" s="517"/>
      <c r="P25" s="700"/>
      <c r="Q25" s="317" t="s">
        <v>256</v>
      </c>
      <c r="R25" s="318" t="s">
        <v>257</v>
      </c>
      <c r="S25" s="544">
        <v>670</v>
      </c>
      <c r="T25" s="521"/>
      <c r="U25" s="517"/>
      <c r="V25" s="700"/>
      <c r="W25" s="321" t="s">
        <v>254</v>
      </c>
      <c r="X25" s="318" t="s">
        <v>255</v>
      </c>
      <c r="Y25" s="544">
        <v>920</v>
      </c>
      <c r="Z25" s="521"/>
      <c r="AA25" s="285"/>
      <c r="AB25" s="694"/>
      <c r="AC25" s="695"/>
      <c r="AD25" s="696"/>
      <c r="AE25" s="527"/>
      <c r="AF25" s="76"/>
      <c r="AG25" s="224"/>
      <c r="AH25" s="286"/>
      <c r="AI25" s="298"/>
      <c r="AJ25" s="286"/>
    </row>
    <row r="26" spans="1:36" ht="20.149999999999999" customHeight="1" x14ac:dyDescent="0.2">
      <c r="A26" s="275"/>
      <c r="B26" s="313"/>
      <c r="C26" s="313"/>
      <c r="D26" s="314"/>
      <c r="E26" s="278"/>
      <c r="F26" s="321"/>
      <c r="G26" s="316"/>
      <c r="H26" s="174"/>
      <c r="I26" s="285"/>
      <c r="J26" s="691"/>
      <c r="K26" s="692"/>
      <c r="L26" s="693"/>
      <c r="M26" s="316"/>
      <c r="N26" s="174"/>
      <c r="O26" s="517"/>
      <c r="P26" s="701"/>
      <c r="Q26" s="317">
        <v>25</v>
      </c>
      <c r="R26" s="318" t="s">
        <v>260</v>
      </c>
      <c r="S26" s="544">
        <v>1040</v>
      </c>
      <c r="T26" s="521"/>
      <c r="U26" s="517"/>
      <c r="V26" s="701"/>
      <c r="W26" s="321" t="s">
        <v>258</v>
      </c>
      <c r="X26" s="318" t="s">
        <v>259</v>
      </c>
      <c r="Y26" s="544">
        <v>800</v>
      </c>
      <c r="Z26" s="76"/>
      <c r="AA26" s="520"/>
      <c r="AB26" s="708" t="s">
        <v>482</v>
      </c>
      <c r="AC26" s="708"/>
      <c r="AD26" s="708"/>
      <c r="AE26" s="544">
        <v>4280</v>
      </c>
      <c r="AF26" s="314"/>
      <c r="AG26" s="224"/>
      <c r="AH26" s="286"/>
      <c r="AI26" s="298"/>
      <c r="AJ26" s="286"/>
    </row>
    <row r="27" spans="1:36" ht="20.149999999999999" customHeight="1" thickBot="1" x14ac:dyDescent="0.25">
      <c r="A27" s="667" t="s">
        <v>107</v>
      </c>
      <c r="B27" s="666"/>
      <c r="C27" s="291">
        <f>SUM(C13:C26)</f>
        <v>8280</v>
      </c>
      <c r="D27" s="127">
        <f>SUM(D13:D26)</f>
        <v>0</v>
      </c>
      <c r="E27" s="667" t="s">
        <v>107</v>
      </c>
      <c r="F27" s="666"/>
      <c r="G27" s="291">
        <f>SUM(G13:G26)</f>
        <v>6530</v>
      </c>
      <c r="H27" s="292">
        <f>SUM(H13:H26)</f>
        <v>0</v>
      </c>
      <c r="I27" s="689" t="s">
        <v>107</v>
      </c>
      <c r="J27" s="670"/>
      <c r="K27" s="670"/>
      <c r="L27" s="671"/>
      <c r="M27" s="291"/>
      <c r="N27" s="104"/>
      <c r="O27" s="293"/>
      <c r="P27" s="690"/>
      <c r="Q27" s="668"/>
      <c r="R27" s="669"/>
      <c r="S27" s="355"/>
      <c r="T27" s="297"/>
      <c r="U27" s="295"/>
      <c r="V27" s="332"/>
      <c r="W27" s="333"/>
      <c r="X27" s="334"/>
      <c r="Y27" s="296"/>
      <c r="Z27" s="297"/>
      <c r="AA27" s="689" t="s">
        <v>107</v>
      </c>
      <c r="AB27" s="670"/>
      <c r="AC27" s="670"/>
      <c r="AD27" s="671"/>
      <c r="AE27" s="294">
        <f>SUM(AE22,AE26)</f>
        <v>31370</v>
      </c>
      <c r="AF27" s="127">
        <f>SUM(AF22,AF26)</f>
        <v>0</v>
      </c>
      <c r="AG27" s="224"/>
      <c r="AH27" s="286"/>
      <c r="AI27" s="298"/>
      <c r="AJ27" s="286"/>
    </row>
    <row r="28" spans="1:36" ht="20.149999999999999" customHeight="1" thickBot="1" x14ac:dyDescent="0.25">
      <c r="A28" s="299"/>
      <c r="B28" s="299"/>
      <c r="C28" s="299"/>
      <c r="D28" s="300"/>
      <c r="E28" s="301"/>
      <c r="F28" s="301"/>
      <c r="G28" s="301"/>
      <c r="H28" s="302"/>
      <c r="I28" s="300"/>
      <c r="J28" s="300"/>
      <c r="K28" s="300"/>
      <c r="L28" s="301"/>
      <c r="M28" s="301"/>
      <c r="N28" s="302"/>
      <c r="O28" s="303"/>
      <c r="P28" s="303"/>
      <c r="Q28" s="303"/>
      <c r="R28" s="303"/>
      <c r="S28" s="303"/>
      <c r="T28" s="303"/>
      <c r="U28" s="303"/>
      <c r="V28" s="300"/>
      <c r="W28" s="301"/>
      <c r="X28" s="301"/>
      <c r="Y28" s="302"/>
      <c r="Z28" s="302"/>
      <c r="AA28" s="657" t="s">
        <v>128</v>
      </c>
      <c r="AB28" s="658"/>
      <c r="AC28" s="658"/>
      <c r="AD28" s="658"/>
      <c r="AE28" s="335">
        <f>SUM(C27,G27,M27,AE27)</f>
        <v>46180</v>
      </c>
      <c r="AF28" s="104">
        <f>SUM(D27,H27,N27,AF27)</f>
        <v>0</v>
      </c>
      <c r="AG28" s="224"/>
      <c r="AH28" s="286"/>
      <c r="AI28" s="298"/>
      <c r="AJ28" s="286"/>
    </row>
    <row r="29" spans="1:36" ht="21.75" hidden="1" customHeight="1" x14ac:dyDescent="0.2">
      <c r="A29" s="336"/>
      <c r="B29" s="336"/>
      <c r="C29" s="336"/>
      <c r="D29" s="303"/>
      <c r="E29" s="302"/>
      <c r="F29" s="302"/>
      <c r="G29" s="302"/>
      <c r="H29" s="302"/>
      <c r="I29" s="303"/>
      <c r="J29" s="303"/>
      <c r="K29" s="303"/>
      <c r="L29" s="302"/>
      <c r="M29" s="302"/>
      <c r="N29" s="302"/>
      <c r="O29" s="303"/>
      <c r="P29" s="303"/>
      <c r="Q29" s="303"/>
      <c r="R29" s="302"/>
      <c r="S29" s="302"/>
      <c r="T29" s="302"/>
      <c r="U29" s="302"/>
      <c r="V29" s="303"/>
      <c r="W29" s="302"/>
      <c r="X29" s="302"/>
      <c r="Y29" s="302"/>
      <c r="Z29" s="302"/>
      <c r="AA29" s="302"/>
      <c r="AB29" s="303"/>
      <c r="AC29" s="303"/>
      <c r="AD29" s="302"/>
      <c r="AE29" s="302"/>
      <c r="AF29" s="302"/>
      <c r="AG29" s="224"/>
      <c r="AH29" s="286"/>
      <c r="AI29" s="298"/>
      <c r="AJ29" s="286"/>
    </row>
    <row r="30" spans="1:36" ht="21.75" customHeight="1" thickBot="1" x14ac:dyDescent="0.25">
      <c r="A30" s="683" t="s">
        <v>261</v>
      </c>
      <c r="B30" s="683"/>
      <c r="C30" s="337"/>
      <c r="D30" s="300"/>
      <c r="E30" s="301"/>
      <c r="F30" s="301"/>
      <c r="G30" s="301"/>
      <c r="H30" s="302"/>
      <c r="I30" s="300"/>
      <c r="J30" s="300"/>
      <c r="K30" s="300"/>
      <c r="L30" s="301"/>
      <c r="M30" s="301"/>
      <c r="N30" s="302"/>
      <c r="O30" s="303"/>
      <c r="P30" s="303"/>
      <c r="Q30" s="303"/>
      <c r="R30" s="302"/>
      <c r="S30" s="302"/>
      <c r="T30" s="302"/>
      <c r="U30" s="302"/>
      <c r="V30" s="303"/>
      <c r="W30" s="303"/>
      <c r="X30" s="303"/>
      <c r="Y30" s="303"/>
      <c r="Z30" s="303"/>
      <c r="AA30" s="301"/>
      <c r="AB30" s="300"/>
      <c r="AC30" s="300"/>
      <c r="AD30" s="301"/>
      <c r="AE30" s="301"/>
      <c r="AF30" s="302"/>
      <c r="AG30" s="224"/>
      <c r="AH30" s="286"/>
      <c r="AI30" s="298"/>
      <c r="AJ30" s="286"/>
    </row>
    <row r="31" spans="1:36" ht="20.149999999999999" customHeight="1" x14ac:dyDescent="0.2">
      <c r="A31" s="305"/>
      <c r="B31" s="306" t="s">
        <v>70</v>
      </c>
      <c r="C31" s="306" t="s">
        <v>69</v>
      </c>
      <c r="D31" s="307" t="s">
        <v>67</v>
      </c>
      <c r="E31" s="305"/>
      <c r="F31" s="306" t="s">
        <v>70</v>
      </c>
      <c r="G31" s="306" t="s">
        <v>69</v>
      </c>
      <c r="H31" s="307" t="s">
        <v>67</v>
      </c>
      <c r="I31" s="305"/>
      <c r="J31" s="672" t="s">
        <v>70</v>
      </c>
      <c r="K31" s="672"/>
      <c r="L31" s="672"/>
      <c r="M31" s="306" t="s">
        <v>69</v>
      </c>
      <c r="N31" s="307" t="s">
        <v>67</v>
      </c>
      <c r="O31" s="305"/>
      <c r="P31" s="688" t="s">
        <v>70</v>
      </c>
      <c r="Q31" s="688"/>
      <c r="R31" s="688"/>
      <c r="S31" s="525" t="s">
        <v>69</v>
      </c>
      <c r="T31" s="307" t="s">
        <v>67</v>
      </c>
      <c r="U31" s="305"/>
      <c r="V31" s="673" t="s">
        <v>62</v>
      </c>
      <c r="W31" s="674"/>
      <c r="X31" s="675"/>
      <c r="Y31" s="306" t="s">
        <v>72</v>
      </c>
      <c r="Z31" s="309" t="s">
        <v>64</v>
      </c>
      <c r="AA31" s="305"/>
      <c r="AB31" s="676" t="s">
        <v>186</v>
      </c>
      <c r="AC31" s="676"/>
      <c r="AD31" s="676"/>
      <c r="AE31" s="306" t="s">
        <v>72</v>
      </c>
      <c r="AF31" s="309" t="s">
        <v>64</v>
      </c>
      <c r="AG31" s="224"/>
      <c r="AH31" s="286"/>
      <c r="AI31" s="298"/>
      <c r="AJ31" s="286"/>
    </row>
    <row r="32" spans="1:36" ht="20.149999999999999" customHeight="1" x14ac:dyDescent="0.2">
      <c r="A32" s="275"/>
      <c r="B32" s="276"/>
      <c r="C32" s="313"/>
      <c r="D32" s="338"/>
      <c r="E32" s="275"/>
      <c r="F32" s="276" t="s">
        <v>262</v>
      </c>
      <c r="G32" s="310">
        <v>430</v>
      </c>
      <c r="H32" s="521"/>
      <c r="I32" s="275"/>
      <c r="J32" s="677"/>
      <c r="K32" s="678"/>
      <c r="L32" s="679"/>
      <c r="M32" s="313"/>
      <c r="N32" s="338"/>
      <c r="O32" s="517"/>
      <c r="P32" s="684" t="s">
        <v>263</v>
      </c>
      <c r="Q32" s="684"/>
      <c r="R32" s="684"/>
      <c r="S32" s="544">
        <v>6700</v>
      </c>
      <c r="T32" s="521"/>
      <c r="U32" s="285"/>
      <c r="V32" s="339"/>
      <c r="W32" s="340"/>
      <c r="X32" s="341"/>
      <c r="Y32" s="276"/>
      <c r="Z32" s="342"/>
      <c r="AA32" s="285"/>
      <c r="AB32" s="677"/>
      <c r="AC32" s="678"/>
      <c r="AD32" s="679"/>
      <c r="AE32" s="312"/>
      <c r="AF32" s="343"/>
      <c r="AG32" s="224"/>
      <c r="AH32" s="286"/>
      <c r="AI32" s="298"/>
      <c r="AJ32" s="286"/>
    </row>
    <row r="33" spans="1:36" ht="20.149999999999999" customHeight="1" x14ac:dyDescent="0.2">
      <c r="A33" s="275"/>
      <c r="B33" s="313"/>
      <c r="C33" s="313"/>
      <c r="D33" s="338"/>
      <c r="E33" s="275"/>
      <c r="F33" s="318"/>
      <c r="G33" s="282"/>
      <c r="H33" s="344"/>
      <c r="I33" s="275"/>
      <c r="J33" s="677"/>
      <c r="K33" s="678"/>
      <c r="L33" s="679"/>
      <c r="M33" s="313"/>
      <c r="N33" s="338"/>
      <c r="O33" s="275"/>
      <c r="P33" s="685" t="s">
        <v>499</v>
      </c>
      <c r="Q33" s="686"/>
      <c r="R33" s="686"/>
      <c r="S33" s="687"/>
      <c r="T33" s="76"/>
      <c r="U33" s="285"/>
      <c r="V33" s="339"/>
      <c r="W33" s="340"/>
      <c r="X33" s="341"/>
      <c r="Y33" s="276"/>
      <c r="Z33" s="342"/>
      <c r="AA33" s="285"/>
      <c r="AB33" s="677"/>
      <c r="AC33" s="678"/>
      <c r="AD33" s="679"/>
      <c r="AE33" s="312"/>
      <c r="AF33" s="343"/>
      <c r="AG33" s="224"/>
      <c r="AH33" s="286"/>
      <c r="AI33" s="298"/>
      <c r="AJ33" s="286"/>
    </row>
    <row r="34" spans="1:36" ht="20.149999999999999" customHeight="1" thickBot="1" x14ac:dyDescent="0.25">
      <c r="A34" s="293"/>
      <c r="B34" s="345"/>
      <c r="C34" s="345"/>
      <c r="D34" s="346"/>
      <c r="E34" s="662" t="s">
        <v>107</v>
      </c>
      <c r="F34" s="663"/>
      <c r="G34" s="347">
        <f>SUM(G32:G33)</f>
        <v>430</v>
      </c>
      <c r="H34" s="348">
        <f>SUM(H32:H32)</f>
        <v>0</v>
      </c>
      <c r="I34" s="293"/>
      <c r="J34" s="664"/>
      <c r="K34" s="665"/>
      <c r="L34" s="666"/>
      <c r="M34" s="345"/>
      <c r="N34" s="346"/>
      <c r="O34" s="667" t="s">
        <v>137</v>
      </c>
      <c r="P34" s="665"/>
      <c r="Q34" s="665"/>
      <c r="R34" s="666"/>
      <c r="S34" s="291">
        <f>SUM(S32:S33)</f>
        <v>6700</v>
      </c>
      <c r="T34" s="292">
        <f>SUM(T32:T32)</f>
        <v>0</v>
      </c>
      <c r="U34" s="349"/>
      <c r="V34" s="350"/>
      <c r="W34" s="351"/>
      <c r="X34" s="352"/>
      <c r="Y34" s="345"/>
      <c r="Z34" s="353"/>
      <c r="AA34" s="354"/>
      <c r="AB34" s="670"/>
      <c r="AC34" s="670"/>
      <c r="AD34" s="671"/>
      <c r="AE34" s="355"/>
      <c r="AF34" s="356"/>
      <c r="AG34" s="224"/>
      <c r="AH34" s="286"/>
      <c r="AI34" s="298"/>
      <c r="AJ34" s="286"/>
    </row>
    <row r="35" spans="1:36" ht="20.149999999999999" customHeight="1" thickBot="1" x14ac:dyDescent="0.25">
      <c r="A35" s="299"/>
      <c r="B35" s="299"/>
      <c r="C35" s="299"/>
      <c r="D35" s="300"/>
      <c r="E35" s="301"/>
      <c r="F35" s="301"/>
      <c r="G35" s="301"/>
      <c r="H35" s="301"/>
      <c r="I35" s="300"/>
      <c r="J35" s="300"/>
      <c r="K35" s="300"/>
      <c r="L35" s="301"/>
      <c r="M35" s="301"/>
      <c r="N35" s="301"/>
      <c r="O35" s="300"/>
      <c r="P35" s="300"/>
      <c r="Q35" s="300"/>
      <c r="R35" s="301"/>
      <c r="S35" s="301"/>
      <c r="T35" s="301"/>
      <c r="U35" s="301"/>
      <c r="V35" s="300"/>
      <c r="W35" s="301"/>
      <c r="X35" s="301"/>
      <c r="Y35" s="301"/>
      <c r="Z35" s="301"/>
      <c r="AA35" s="657" t="s">
        <v>128</v>
      </c>
      <c r="AB35" s="658"/>
      <c r="AC35" s="658"/>
      <c r="AD35" s="658"/>
      <c r="AE35" s="304">
        <f>G34+S34</f>
        <v>7130</v>
      </c>
      <c r="AF35" s="104">
        <f>H34+T34</f>
        <v>0</v>
      </c>
      <c r="AG35" s="224"/>
      <c r="AH35" s="286"/>
      <c r="AI35" s="298"/>
      <c r="AJ35" s="286"/>
    </row>
    <row r="36" spans="1:36" ht="21.75" hidden="1" customHeight="1" x14ac:dyDescent="0.2">
      <c r="A36" s="336"/>
      <c r="B36" s="336"/>
      <c r="C36" s="336"/>
      <c r="D36" s="303"/>
      <c r="E36" s="302"/>
      <c r="F36" s="302"/>
      <c r="G36" s="302"/>
      <c r="H36" s="302"/>
      <c r="I36" s="303"/>
      <c r="J36" s="303"/>
      <c r="K36" s="303"/>
      <c r="L36" s="302"/>
      <c r="M36" s="302"/>
      <c r="N36" s="302"/>
      <c r="O36" s="303"/>
      <c r="P36" s="303"/>
      <c r="Q36" s="303"/>
      <c r="R36" s="302"/>
      <c r="S36" s="302"/>
      <c r="T36" s="302"/>
      <c r="U36" s="302"/>
      <c r="V36" s="303"/>
      <c r="W36" s="302"/>
      <c r="X36" s="302"/>
      <c r="Y36" s="302"/>
      <c r="Z36" s="302"/>
      <c r="AA36" s="302"/>
      <c r="AB36" s="303"/>
      <c r="AC36" s="303"/>
      <c r="AD36" s="302"/>
      <c r="AE36" s="302"/>
      <c r="AF36" s="302"/>
      <c r="AG36" s="224"/>
      <c r="AH36" s="224"/>
      <c r="AI36" s="225"/>
      <c r="AJ36" s="224"/>
    </row>
    <row r="37" spans="1:36" ht="21.75" customHeight="1" thickBot="1" x14ac:dyDescent="0.25">
      <c r="A37" s="683" t="s">
        <v>264</v>
      </c>
      <c r="B37" s="683"/>
      <c r="C37" s="337"/>
      <c r="D37" s="300"/>
      <c r="E37" s="301"/>
      <c r="F37" s="301"/>
      <c r="G37" s="301"/>
      <c r="H37" s="302"/>
      <c r="I37" s="300"/>
      <c r="J37" s="300"/>
      <c r="K37" s="300"/>
      <c r="L37" s="301"/>
      <c r="M37" s="301"/>
      <c r="N37" s="302"/>
      <c r="O37" s="303"/>
      <c r="P37" s="303"/>
      <c r="Q37" s="303"/>
      <c r="R37" s="302"/>
      <c r="S37" s="302"/>
      <c r="T37" s="302"/>
      <c r="U37" s="302"/>
      <c r="V37" s="303"/>
      <c r="W37" s="303"/>
      <c r="X37" s="303"/>
      <c r="Y37" s="303"/>
      <c r="Z37" s="303"/>
      <c r="AA37" s="301"/>
      <c r="AB37" s="300"/>
      <c r="AC37" s="300"/>
      <c r="AD37" s="301"/>
      <c r="AE37" s="301"/>
      <c r="AF37" s="302"/>
      <c r="AG37" s="224"/>
      <c r="AH37" s="286"/>
      <c r="AI37" s="298"/>
      <c r="AJ37" s="286"/>
    </row>
    <row r="38" spans="1:36" ht="20.149999999999999" customHeight="1" x14ac:dyDescent="0.2">
      <c r="A38" s="305"/>
      <c r="B38" s="306" t="s">
        <v>70</v>
      </c>
      <c r="C38" s="306" t="s">
        <v>69</v>
      </c>
      <c r="D38" s="307" t="s">
        <v>67</v>
      </c>
      <c r="E38" s="305"/>
      <c r="F38" s="306" t="s">
        <v>70</v>
      </c>
      <c r="G38" s="306" t="s">
        <v>69</v>
      </c>
      <c r="H38" s="307" t="s">
        <v>67</v>
      </c>
      <c r="I38" s="305"/>
      <c r="J38" s="672" t="s">
        <v>70</v>
      </c>
      <c r="K38" s="672"/>
      <c r="L38" s="672"/>
      <c r="M38" s="306" t="s">
        <v>69</v>
      </c>
      <c r="N38" s="307" t="s">
        <v>67</v>
      </c>
      <c r="O38" s="305"/>
      <c r="P38" s="672" t="s">
        <v>70</v>
      </c>
      <c r="Q38" s="672"/>
      <c r="R38" s="672"/>
      <c r="S38" s="306" t="s">
        <v>69</v>
      </c>
      <c r="T38" s="307" t="s">
        <v>67</v>
      </c>
      <c r="U38" s="305"/>
      <c r="V38" s="673" t="s">
        <v>62</v>
      </c>
      <c r="W38" s="674"/>
      <c r="X38" s="675"/>
      <c r="Y38" s="306" t="s">
        <v>72</v>
      </c>
      <c r="Z38" s="309" t="s">
        <v>64</v>
      </c>
      <c r="AA38" s="305"/>
      <c r="AB38" s="676" t="s">
        <v>186</v>
      </c>
      <c r="AC38" s="676"/>
      <c r="AD38" s="676"/>
      <c r="AE38" s="306" t="s">
        <v>72</v>
      </c>
      <c r="AF38" s="309" t="s">
        <v>64</v>
      </c>
      <c r="AG38" s="224"/>
      <c r="AH38" s="286"/>
      <c r="AI38" s="298"/>
      <c r="AJ38" s="286"/>
    </row>
    <row r="39" spans="1:36" ht="20.149999999999999" customHeight="1" x14ac:dyDescent="0.2">
      <c r="A39" s="275"/>
      <c r="B39" s="276"/>
      <c r="C39" s="313"/>
      <c r="D39" s="338"/>
      <c r="E39" s="275"/>
      <c r="F39" s="99" t="s">
        <v>265</v>
      </c>
      <c r="G39" s="357">
        <v>1100</v>
      </c>
      <c r="H39" s="521"/>
      <c r="I39" s="275"/>
      <c r="J39" s="677"/>
      <c r="K39" s="678"/>
      <c r="L39" s="679"/>
      <c r="M39" s="313"/>
      <c r="N39" s="338"/>
      <c r="O39" s="275"/>
      <c r="P39" s="680" t="s">
        <v>479</v>
      </c>
      <c r="Q39" s="681"/>
      <c r="R39" s="682"/>
      <c r="S39" s="559">
        <v>5230</v>
      </c>
      <c r="T39" s="521"/>
      <c r="U39" s="285"/>
      <c r="V39" s="339"/>
      <c r="W39" s="340"/>
      <c r="X39" s="341"/>
      <c r="Y39" s="276"/>
      <c r="Z39" s="342"/>
      <c r="AA39" s="285"/>
      <c r="AB39" s="677"/>
      <c r="AC39" s="678"/>
      <c r="AD39" s="679"/>
      <c r="AE39" s="312"/>
      <c r="AF39" s="343"/>
      <c r="AG39" s="224"/>
      <c r="AH39" s="286"/>
      <c r="AI39" s="298"/>
      <c r="AJ39" s="286"/>
    </row>
    <row r="40" spans="1:36" ht="20.149999999999999" customHeight="1" x14ac:dyDescent="0.2">
      <c r="A40" s="275"/>
      <c r="B40" s="276"/>
      <c r="C40" s="313"/>
      <c r="D40" s="338"/>
      <c r="E40" s="275"/>
      <c r="F40" s="99"/>
      <c r="G40" s="357"/>
      <c r="H40" s="493"/>
      <c r="I40" s="275"/>
      <c r="J40" s="339"/>
      <c r="K40" s="340"/>
      <c r="L40" s="341"/>
      <c r="M40" s="313"/>
      <c r="N40" s="338"/>
      <c r="O40" s="517"/>
      <c r="P40" s="659" t="s">
        <v>266</v>
      </c>
      <c r="Q40" s="660"/>
      <c r="R40" s="661"/>
      <c r="S40" s="538">
        <v>2680</v>
      </c>
      <c r="T40" s="521"/>
      <c r="U40" s="285"/>
      <c r="V40" s="339"/>
      <c r="W40" s="340"/>
      <c r="X40" s="341"/>
      <c r="Y40" s="276"/>
      <c r="Z40" s="342"/>
      <c r="AA40" s="285"/>
      <c r="AB40" s="339"/>
      <c r="AC40" s="340"/>
      <c r="AD40" s="341"/>
      <c r="AE40" s="312"/>
      <c r="AF40" s="343"/>
      <c r="AG40" s="224"/>
      <c r="AH40" s="286"/>
      <c r="AI40" s="298"/>
      <c r="AJ40" s="286"/>
    </row>
    <row r="41" spans="1:36" ht="20.149999999999999" customHeight="1" thickBot="1" x14ac:dyDescent="0.25">
      <c r="A41" s="293"/>
      <c r="B41" s="345"/>
      <c r="C41" s="345"/>
      <c r="D41" s="346"/>
      <c r="E41" s="662" t="s">
        <v>107</v>
      </c>
      <c r="F41" s="663"/>
      <c r="G41" s="347">
        <f>SUM(G39:G40)</f>
        <v>1100</v>
      </c>
      <c r="H41" s="348">
        <f>SUM(H39:H40)</f>
        <v>0</v>
      </c>
      <c r="I41" s="293"/>
      <c r="J41" s="664"/>
      <c r="K41" s="665"/>
      <c r="L41" s="666"/>
      <c r="M41" s="345"/>
      <c r="N41" s="346"/>
      <c r="O41" s="667" t="s">
        <v>137</v>
      </c>
      <c r="P41" s="668"/>
      <c r="Q41" s="668"/>
      <c r="R41" s="669"/>
      <c r="S41" s="530">
        <f>SUM(S39:S40)</f>
        <v>7910</v>
      </c>
      <c r="T41" s="292">
        <f>SUM(T39:T40)</f>
        <v>0</v>
      </c>
      <c r="U41" s="349"/>
      <c r="V41" s="350"/>
      <c r="W41" s="351"/>
      <c r="X41" s="352"/>
      <c r="Y41" s="345"/>
      <c r="Z41" s="353"/>
      <c r="AA41" s="354"/>
      <c r="AB41" s="670"/>
      <c r="AC41" s="670"/>
      <c r="AD41" s="671"/>
      <c r="AE41" s="355"/>
      <c r="AF41" s="356"/>
      <c r="AG41" s="224"/>
      <c r="AH41" s="286"/>
      <c r="AI41" s="298"/>
      <c r="AJ41" s="286"/>
    </row>
    <row r="42" spans="1:36" ht="20.149999999999999" customHeight="1" thickBot="1" x14ac:dyDescent="0.25">
      <c r="A42" s="129" t="s">
        <v>496</v>
      </c>
      <c r="B42" s="129"/>
      <c r="C42" s="302"/>
      <c r="D42" s="301"/>
      <c r="E42" s="300"/>
      <c r="F42" s="301"/>
      <c r="G42" s="301"/>
      <c r="H42" s="301"/>
      <c r="I42" s="300"/>
      <c r="J42" s="300"/>
      <c r="K42" s="300"/>
      <c r="L42" s="301"/>
      <c r="M42" s="301"/>
      <c r="N42" s="301"/>
      <c r="O42" s="300"/>
      <c r="P42" s="300"/>
      <c r="Q42" s="300"/>
      <c r="R42" s="301"/>
      <c r="S42" s="301"/>
      <c r="T42" s="301"/>
      <c r="U42" s="301"/>
      <c r="V42" s="300"/>
      <c r="W42" s="301"/>
      <c r="X42" s="301"/>
      <c r="Y42" s="301"/>
      <c r="Z42" s="301"/>
      <c r="AA42" s="657" t="s">
        <v>128</v>
      </c>
      <c r="AB42" s="658"/>
      <c r="AC42" s="658"/>
      <c r="AD42" s="658"/>
      <c r="AE42" s="304">
        <f>SUM(G41,S41)</f>
        <v>9010</v>
      </c>
      <c r="AF42" s="104">
        <f>SUM(H41,T41)</f>
        <v>0</v>
      </c>
      <c r="AG42" s="224"/>
      <c r="AH42" s="286"/>
      <c r="AI42" s="298"/>
      <c r="AJ42" s="286"/>
    </row>
    <row r="43" spans="1:36" ht="20.25" customHeight="1" x14ac:dyDescent="0.2">
      <c r="A43" s="221"/>
      <c r="B43" s="358"/>
      <c r="C43" s="358"/>
      <c r="D43" s="358"/>
      <c r="E43" s="184"/>
      <c r="F43" s="184"/>
      <c r="G43" s="130"/>
      <c r="H43" s="130"/>
      <c r="I43" s="132"/>
      <c r="J43" s="132"/>
      <c r="K43" s="132"/>
      <c r="L43" s="133"/>
      <c r="M43" s="133"/>
      <c r="N43" s="133"/>
      <c r="O43" s="132"/>
      <c r="P43" s="132"/>
      <c r="Q43" s="132"/>
      <c r="R43" s="133"/>
      <c r="S43" s="133"/>
      <c r="T43" s="133"/>
      <c r="U43" s="133"/>
      <c r="V43" s="132"/>
      <c r="W43" s="133"/>
      <c r="X43" s="133"/>
      <c r="Y43" s="133"/>
      <c r="Z43" s="133"/>
      <c r="AA43" s="359"/>
      <c r="AB43" s="359"/>
      <c r="AC43" s="359"/>
      <c r="AD43" s="359"/>
      <c r="AE43" s="360"/>
      <c r="AF43" s="361"/>
      <c r="AG43" s="224"/>
      <c r="AH43" s="286"/>
      <c r="AI43" s="298"/>
      <c r="AJ43" s="286"/>
    </row>
    <row r="44" spans="1:36" ht="20.25" customHeight="1" x14ac:dyDescent="0.2">
      <c r="A44" s="221"/>
      <c r="B44" s="130"/>
      <c r="C44" s="133"/>
      <c r="D44" s="130"/>
      <c r="E44" s="130"/>
      <c r="F44" s="130"/>
      <c r="G44" s="130"/>
      <c r="H44" s="130"/>
      <c r="I44" s="184"/>
      <c r="J44" s="184"/>
      <c r="K44" s="184"/>
      <c r="L44" s="184"/>
      <c r="M44" s="130"/>
      <c r="N44" s="130"/>
      <c r="O44" s="143"/>
      <c r="P44" s="184"/>
      <c r="Q44" s="144"/>
      <c r="R44" s="143" t="s">
        <v>267</v>
      </c>
      <c r="S44" s="145"/>
      <c r="T44" s="145"/>
      <c r="U44" s="146"/>
      <c r="V44" s="146"/>
      <c r="W44" s="184"/>
      <c r="X44" s="146"/>
      <c r="Y44" s="146" t="s">
        <v>117</v>
      </c>
      <c r="Z44" s="151"/>
      <c r="AA44" s="137"/>
      <c r="AB44" s="53"/>
      <c r="AC44" s="52"/>
      <c r="AD44" s="148"/>
      <c r="AE44" s="151"/>
      <c r="AF44" s="147"/>
      <c r="AG44" s="161"/>
      <c r="AH44" s="286"/>
      <c r="AI44" s="298"/>
      <c r="AJ44" s="286"/>
    </row>
    <row r="45" spans="1:36" ht="20.25" customHeight="1" x14ac:dyDescent="0.25">
      <c r="A45" s="52"/>
      <c r="B45" s="570" t="s">
        <v>114</v>
      </c>
      <c r="C45" s="142" t="s">
        <v>115</v>
      </c>
      <c r="D45" s="53"/>
      <c r="E45" s="52"/>
      <c r="F45" s="53"/>
      <c r="G45" s="53"/>
      <c r="H45" s="53"/>
      <c r="I45" s="221"/>
      <c r="J45" s="221"/>
      <c r="K45" s="221"/>
      <c r="L45" s="184"/>
      <c r="M45" s="184"/>
      <c r="N45" s="184"/>
      <c r="O45" s="221"/>
      <c r="P45" s="221"/>
      <c r="Q45" s="145"/>
      <c r="R45" s="145"/>
      <c r="S45" s="145"/>
      <c r="T45" s="145"/>
      <c r="U45" s="146"/>
      <c r="V45" s="146"/>
      <c r="W45" s="184"/>
      <c r="X45" s="146"/>
      <c r="Y45" s="146" t="s">
        <v>118</v>
      </c>
      <c r="Z45" s="184"/>
      <c r="AA45" s="208"/>
      <c r="AB45" s="221"/>
      <c r="AC45" s="221"/>
      <c r="AD45" s="184"/>
      <c r="AE45" s="184"/>
      <c r="AF45" s="184"/>
      <c r="AG45" s="224"/>
      <c r="AH45" s="224"/>
      <c r="AI45" s="225"/>
      <c r="AJ45" s="224"/>
    </row>
    <row r="46" spans="1:36" ht="20.25" customHeight="1" x14ac:dyDescent="0.25">
      <c r="A46" s="362"/>
      <c r="B46" s="362"/>
      <c r="C46" s="184"/>
      <c r="D46" s="130"/>
      <c r="E46" s="358"/>
      <c r="F46" s="358"/>
      <c r="G46" s="53"/>
      <c r="H46" s="53"/>
      <c r="I46" s="52"/>
      <c r="J46" s="52"/>
      <c r="K46" s="52"/>
      <c r="L46" s="53"/>
      <c r="M46" s="53"/>
      <c r="N46" s="53"/>
      <c r="O46" s="52"/>
      <c r="P46" s="52"/>
      <c r="Q46" s="145"/>
      <c r="R46" s="145"/>
      <c r="S46" s="145"/>
      <c r="T46" s="145"/>
      <c r="U46" s="146"/>
      <c r="V46" s="146"/>
      <c r="W46" s="53"/>
      <c r="X46" s="146"/>
      <c r="Y46" s="153" t="s">
        <v>119</v>
      </c>
      <c r="Z46" s="53"/>
      <c r="AA46" s="258"/>
      <c r="AB46" s="52"/>
      <c r="AC46" s="52"/>
      <c r="AD46" s="53"/>
      <c r="AE46" s="53"/>
      <c r="AF46" s="56"/>
      <c r="AG46" s="211"/>
    </row>
    <row r="47" spans="1:36" ht="20.25" customHeight="1" x14ac:dyDescent="0.2">
      <c r="A47" s="52"/>
      <c r="B47" s="53"/>
      <c r="C47" s="184"/>
      <c r="D47" s="130"/>
      <c r="E47" s="358"/>
      <c r="F47" s="358"/>
      <c r="G47" s="53"/>
      <c r="H47" s="53"/>
      <c r="I47" s="52"/>
      <c r="J47" s="52"/>
      <c r="K47" s="52"/>
      <c r="L47" s="53"/>
      <c r="M47" s="53"/>
      <c r="N47" s="53"/>
      <c r="O47" s="52"/>
      <c r="P47" s="52"/>
      <c r="Q47" s="52"/>
      <c r="R47" s="53"/>
      <c r="S47" s="53"/>
      <c r="T47" s="53"/>
      <c r="U47" s="53"/>
      <c r="V47" s="52"/>
      <c r="W47" s="53"/>
      <c r="X47" s="53"/>
      <c r="Y47" s="53"/>
      <c r="Z47" s="53"/>
      <c r="AA47" s="53"/>
      <c r="AB47" s="52"/>
      <c r="AC47" s="52"/>
      <c r="AD47" s="53"/>
      <c r="AE47" s="147"/>
      <c r="AF47" s="210"/>
      <c r="AG47" s="211"/>
    </row>
    <row r="48" spans="1:36" ht="20.25" customHeight="1" x14ac:dyDescent="0.2">
      <c r="A48" s="225"/>
      <c r="B48" s="363"/>
      <c r="C48" s="363"/>
      <c r="D48" s="363"/>
      <c r="E48" s="363"/>
      <c r="F48" s="363"/>
      <c r="AA48" s="162"/>
      <c r="AB48" s="364"/>
      <c r="AC48" s="364"/>
      <c r="AD48" s="161"/>
      <c r="AE48" s="160"/>
      <c r="AF48" s="163"/>
      <c r="AG48" s="211"/>
    </row>
    <row r="49" spans="1:36" ht="26.25" customHeight="1" x14ac:dyDescent="0.2">
      <c r="A49" s="225"/>
      <c r="B49" s="363"/>
      <c r="AA49" s="162"/>
      <c r="AB49" s="364"/>
      <c r="AC49" s="364"/>
      <c r="AD49" s="163"/>
      <c r="AE49" s="163"/>
      <c r="AF49" s="163"/>
      <c r="AG49" s="211"/>
      <c r="AH49" s="211"/>
      <c r="AI49" s="211"/>
      <c r="AJ49" s="211"/>
    </row>
    <row r="52" spans="1:36" x14ac:dyDescent="0.2">
      <c r="AF52" s="54" t="s">
        <v>268</v>
      </c>
    </row>
    <row r="53" spans="1:36" x14ac:dyDescent="0.2">
      <c r="J53" s="54"/>
      <c r="K53" s="54"/>
      <c r="M53" s="159"/>
      <c r="O53" s="54"/>
      <c r="P53" s="54"/>
      <c r="T53" s="159"/>
      <c r="V53" s="54"/>
      <c r="AB53" s="54"/>
      <c r="AC53" s="54"/>
      <c r="AI53" s="54"/>
    </row>
    <row r="54" spans="1:36" x14ac:dyDescent="0.2">
      <c r="J54" s="54"/>
      <c r="K54" s="54"/>
      <c r="M54" s="159"/>
      <c r="O54" s="54"/>
      <c r="P54" s="54"/>
      <c r="T54" s="159"/>
      <c r="V54" s="54"/>
      <c r="AB54" s="54"/>
      <c r="AC54" s="54"/>
      <c r="AI54" s="54"/>
    </row>
    <row r="55" spans="1:36" x14ac:dyDescent="0.2">
      <c r="J55" s="54"/>
      <c r="K55" s="54"/>
      <c r="M55" s="159"/>
      <c r="O55" s="54"/>
      <c r="P55" s="54"/>
      <c r="T55" s="159"/>
      <c r="V55" s="54"/>
      <c r="AB55" s="54"/>
      <c r="AC55" s="54"/>
      <c r="AI55" s="54"/>
    </row>
    <row r="56" spans="1:36" x14ac:dyDescent="0.2">
      <c r="J56" s="54"/>
      <c r="K56" s="54"/>
      <c r="M56" s="159"/>
      <c r="O56" s="54"/>
      <c r="P56" s="54"/>
      <c r="T56" s="159"/>
      <c r="V56" s="54"/>
      <c r="AB56" s="54"/>
      <c r="AC56" s="54"/>
      <c r="AI56" s="54"/>
    </row>
    <row r="57" spans="1:36" x14ac:dyDescent="0.2">
      <c r="J57" s="54"/>
      <c r="K57" s="54"/>
      <c r="M57" s="159"/>
      <c r="O57" s="54"/>
      <c r="P57" s="54"/>
      <c r="T57" s="159"/>
      <c r="V57" s="54"/>
      <c r="AB57" s="54"/>
      <c r="AC57" s="54"/>
      <c r="AI57" s="54"/>
    </row>
    <row r="58" spans="1:36" x14ac:dyDescent="0.2">
      <c r="J58" s="54"/>
      <c r="K58" s="54"/>
      <c r="M58" s="159"/>
      <c r="O58" s="54"/>
      <c r="P58" s="54"/>
      <c r="T58" s="159"/>
      <c r="V58" s="54"/>
      <c r="AB58" s="54"/>
      <c r="AC58" s="54"/>
      <c r="AI58" s="54"/>
    </row>
    <row r="59" spans="1:36" x14ac:dyDescent="0.2">
      <c r="J59" s="54"/>
      <c r="K59" s="54"/>
      <c r="M59" s="159"/>
      <c r="O59" s="54"/>
      <c r="P59" s="54"/>
      <c r="T59" s="159"/>
      <c r="V59" s="54"/>
      <c r="AB59" s="54"/>
      <c r="AC59" s="54"/>
      <c r="AI59" s="54"/>
    </row>
    <row r="60" spans="1:36" x14ac:dyDescent="0.2">
      <c r="J60" s="54"/>
      <c r="K60" s="54"/>
      <c r="M60" s="159"/>
      <c r="O60" s="54"/>
      <c r="P60" s="54"/>
      <c r="T60" s="159"/>
      <c r="V60" s="54"/>
      <c r="AB60" s="54"/>
      <c r="AC60" s="54"/>
      <c r="AI60" s="54"/>
    </row>
    <row r="61" spans="1:36" x14ac:dyDescent="0.2">
      <c r="J61" s="54"/>
      <c r="K61" s="54"/>
      <c r="M61" s="159"/>
      <c r="O61" s="54"/>
      <c r="P61" s="54"/>
      <c r="T61" s="159"/>
      <c r="V61" s="54"/>
      <c r="AB61" s="54"/>
      <c r="AC61" s="54"/>
      <c r="AI61" s="54"/>
    </row>
    <row r="62" spans="1:36" x14ac:dyDescent="0.2">
      <c r="J62" s="54"/>
      <c r="K62" s="54"/>
      <c r="M62" s="159"/>
      <c r="O62" s="54"/>
      <c r="P62" s="54"/>
      <c r="T62" s="159"/>
      <c r="V62" s="54"/>
      <c r="AB62" s="54"/>
      <c r="AC62" s="54"/>
      <c r="AI62" s="54"/>
    </row>
    <row r="63" spans="1:36" x14ac:dyDescent="0.2">
      <c r="J63" s="54"/>
      <c r="K63" s="54"/>
      <c r="M63" s="159"/>
      <c r="O63" s="54"/>
      <c r="P63" s="54"/>
      <c r="T63" s="159"/>
      <c r="V63" s="54"/>
      <c r="AB63" s="54"/>
      <c r="AC63" s="54"/>
      <c r="AI63" s="54"/>
    </row>
    <row r="64" spans="1:36" x14ac:dyDescent="0.2">
      <c r="J64" s="54"/>
      <c r="K64" s="54"/>
      <c r="M64" s="159"/>
      <c r="O64" s="54"/>
      <c r="P64" s="54"/>
      <c r="T64" s="159"/>
      <c r="V64" s="54"/>
      <c r="AB64" s="54"/>
      <c r="AC64" s="54"/>
      <c r="AI64" s="54"/>
    </row>
    <row r="65" spans="10:35" x14ac:dyDescent="0.2">
      <c r="J65" s="54"/>
      <c r="K65" s="54"/>
      <c r="M65" s="159"/>
      <c r="O65" s="54"/>
      <c r="P65" s="54"/>
      <c r="T65" s="159"/>
      <c r="V65" s="54"/>
      <c r="AB65" s="54"/>
      <c r="AC65" s="54"/>
      <c r="AI65" s="54"/>
    </row>
    <row r="66" spans="10:35" x14ac:dyDescent="0.2">
      <c r="J66" s="54"/>
      <c r="K66" s="54"/>
      <c r="M66" s="159"/>
      <c r="O66" s="54"/>
      <c r="P66" s="54"/>
      <c r="T66" s="159"/>
      <c r="V66" s="54"/>
      <c r="AB66" s="54"/>
      <c r="AC66" s="54"/>
      <c r="AI66" s="54"/>
    </row>
    <row r="67" spans="10:35" x14ac:dyDescent="0.2">
      <c r="J67" s="54"/>
      <c r="K67" s="54"/>
      <c r="M67" s="159"/>
      <c r="O67" s="54"/>
      <c r="P67" s="54"/>
      <c r="T67" s="159"/>
      <c r="V67" s="54"/>
      <c r="AB67" s="54"/>
      <c r="AC67" s="54"/>
      <c r="AI67" s="54"/>
    </row>
    <row r="68" spans="10:35" x14ac:dyDescent="0.2">
      <c r="J68" s="54"/>
      <c r="K68" s="54"/>
      <c r="M68" s="159"/>
      <c r="O68" s="54"/>
      <c r="P68" s="54"/>
      <c r="T68" s="159"/>
      <c r="V68" s="54"/>
      <c r="AB68" s="54"/>
      <c r="AC68" s="54"/>
      <c r="AI68" s="54"/>
    </row>
    <row r="69" spans="10:35" x14ac:dyDescent="0.2">
      <c r="J69" s="54"/>
      <c r="K69" s="54"/>
      <c r="M69" s="159"/>
      <c r="O69" s="54"/>
      <c r="P69" s="54"/>
      <c r="T69" s="159"/>
      <c r="V69" s="54"/>
      <c r="AB69" s="54"/>
      <c r="AC69" s="54"/>
      <c r="AI69" s="54"/>
    </row>
    <row r="70" spans="10:35" x14ac:dyDescent="0.2">
      <c r="J70" s="54"/>
      <c r="K70" s="54"/>
      <c r="M70" s="159"/>
      <c r="O70" s="54"/>
      <c r="P70" s="54"/>
      <c r="T70" s="159"/>
      <c r="V70" s="54"/>
      <c r="AB70" s="54"/>
      <c r="AC70" s="54"/>
      <c r="AI70" s="54"/>
    </row>
    <row r="71" spans="10:35" x14ac:dyDescent="0.2">
      <c r="J71" s="54"/>
      <c r="K71" s="54"/>
      <c r="M71" s="159"/>
      <c r="O71" s="54"/>
      <c r="P71" s="54"/>
      <c r="T71" s="159"/>
      <c r="V71" s="54"/>
      <c r="AB71" s="54"/>
      <c r="AC71" s="54"/>
      <c r="AI71" s="54"/>
    </row>
    <row r="72" spans="10:35" x14ac:dyDescent="0.2">
      <c r="J72" s="54"/>
      <c r="K72" s="54"/>
      <c r="M72" s="159"/>
      <c r="O72" s="54"/>
      <c r="P72" s="54"/>
      <c r="T72" s="159"/>
      <c r="V72" s="54"/>
      <c r="AB72" s="54"/>
      <c r="AC72" s="54"/>
      <c r="AI72" s="54"/>
    </row>
    <row r="73" spans="10:35" x14ac:dyDescent="0.2">
      <c r="J73" s="54"/>
      <c r="K73" s="54"/>
      <c r="M73" s="159"/>
      <c r="O73" s="54"/>
      <c r="P73" s="54"/>
      <c r="T73" s="159"/>
      <c r="V73" s="54"/>
      <c r="AB73" s="54"/>
      <c r="AC73" s="54"/>
      <c r="AI73" s="54"/>
    </row>
  </sheetData>
  <sheetProtection algorithmName="SHA-512" hashValue="wc5fX51Z543PlV2efW0AbEw0uoWU20vwoeiHlIhmQSkxSFfTd0HOwM9+Sr4Ai2N5e8VuotdV3ehtJsjUXfsJ6Q==" saltValue="QtgIFkTrX+aLvWDslVBdBw==" spinCount="100000" sheet="1" objects="1" scenarios="1" formatCells="0" formatColumns="0" formatRows="0" insertColumns="0" insertRows="0" insertHyperlinks="0" deleteColumns="0" deleteRows="0" sort="0" autoFilter="0" pivotTables="0"/>
  <mergeCells count="111">
    <mergeCell ref="AH2:AJ2"/>
    <mergeCell ref="A6:D6"/>
    <mergeCell ref="E6:H6"/>
    <mergeCell ref="I6:N6"/>
    <mergeCell ref="O6:AF6"/>
    <mergeCell ref="A1:D1"/>
    <mergeCell ref="J1:L1"/>
    <mergeCell ref="P1:R1"/>
    <mergeCell ref="AE1:AF1"/>
    <mergeCell ref="A2:E2"/>
    <mergeCell ref="F2:I2"/>
    <mergeCell ref="J2:L2"/>
    <mergeCell ref="P2:R2"/>
    <mergeCell ref="A4:B4"/>
    <mergeCell ref="C4:I4"/>
    <mergeCell ref="J4:L4"/>
    <mergeCell ref="M4:AA4"/>
    <mergeCell ref="AE4:AF4"/>
    <mergeCell ref="A5:C5"/>
    <mergeCell ref="J5:L5"/>
    <mergeCell ref="P5:R5"/>
    <mergeCell ref="A3:B3"/>
    <mergeCell ref="C3:G3"/>
    <mergeCell ref="H3:I3"/>
    <mergeCell ref="J26:L26"/>
    <mergeCell ref="AB26:AD26"/>
    <mergeCell ref="P14:P26"/>
    <mergeCell ref="V14:V16"/>
    <mergeCell ref="V21:V26"/>
    <mergeCell ref="V17:V20"/>
    <mergeCell ref="J3:L3"/>
    <mergeCell ref="M3:R3"/>
    <mergeCell ref="T3:U3"/>
    <mergeCell ref="V3:X3"/>
    <mergeCell ref="Y3:AA3"/>
    <mergeCell ref="J8:L8"/>
    <mergeCell ref="P8:R8"/>
    <mergeCell ref="V8:X8"/>
    <mergeCell ref="AB8:AD8"/>
    <mergeCell ref="I9:L9"/>
    <mergeCell ref="P9:R9"/>
    <mergeCell ref="V9:X9"/>
    <mergeCell ref="AB9:AD9"/>
    <mergeCell ref="J7:L7"/>
    <mergeCell ref="P7:R7"/>
    <mergeCell ref="V7:X7"/>
    <mergeCell ref="AB7:AD7"/>
    <mergeCell ref="J22:L22"/>
    <mergeCell ref="AA10:AD10"/>
    <mergeCell ref="J20:L20"/>
    <mergeCell ref="J21:L21"/>
    <mergeCell ref="AB14:AB17"/>
    <mergeCell ref="AB22:AD22"/>
    <mergeCell ref="AB18:AB21"/>
    <mergeCell ref="A11:D11"/>
    <mergeCell ref="J12:L12"/>
    <mergeCell ref="P12:R12"/>
    <mergeCell ref="V12:X12"/>
    <mergeCell ref="AB12:AD12"/>
    <mergeCell ref="AB23:AD23"/>
    <mergeCell ref="J24:L24"/>
    <mergeCell ref="AB24:AD24"/>
    <mergeCell ref="J25:L25"/>
    <mergeCell ref="AB25:AD25"/>
    <mergeCell ref="J13:L13"/>
    <mergeCell ref="P13:R13"/>
    <mergeCell ref="V13:X13"/>
    <mergeCell ref="AB13:AD13"/>
    <mergeCell ref="J14:L14"/>
    <mergeCell ref="J15:L15"/>
    <mergeCell ref="J23:L23"/>
    <mergeCell ref="J16:L16"/>
    <mergeCell ref="J17:L17"/>
    <mergeCell ref="J18:L18"/>
    <mergeCell ref="J19:L19"/>
    <mergeCell ref="AA28:AD28"/>
    <mergeCell ref="A30:B30"/>
    <mergeCell ref="J31:L31"/>
    <mergeCell ref="P31:R31"/>
    <mergeCell ref="V31:X31"/>
    <mergeCell ref="AB31:AD31"/>
    <mergeCell ref="A27:B27"/>
    <mergeCell ref="E27:F27"/>
    <mergeCell ref="I27:L27"/>
    <mergeCell ref="P27:R27"/>
    <mergeCell ref="AA27:AD27"/>
    <mergeCell ref="E34:F34"/>
    <mergeCell ref="J34:L34"/>
    <mergeCell ref="O34:R34"/>
    <mergeCell ref="AB34:AD34"/>
    <mergeCell ref="AA35:AD35"/>
    <mergeCell ref="A37:B37"/>
    <mergeCell ref="J32:L32"/>
    <mergeCell ref="P32:R32"/>
    <mergeCell ref="AB32:AD32"/>
    <mergeCell ref="J33:L33"/>
    <mergeCell ref="P33:S33"/>
    <mergeCell ref="AB33:AD33"/>
    <mergeCell ref="AA42:AD42"/>
    <mergeCell ref="P40:R40"/>
    <mergeCell ref="E41:F41"/>
    <mergeCell ref="J41:L41"/>
    <mergeCell ref="O41:R41"/>
    <mergeCell ref="AB41:AD41"/>
    <mergeCell ref="J38:L38"/>
    <mergeCell ref="P38:R38"/>
    <mergeCell ref="V38:X38"/>
    <mergeCell ref="AB38:AD38"/>
    <mergeCell ref="J39:L39"/>
    <mergeCell ref="P39:R39"/>
    <mergeCell ref="AB39:AD39"/>
  </mergeCells>
  <phoneticPr fontId="4"/>
  <conditionalFormatting sqref="T8 D13 H13:H14 AF14:AF23 T14:T26 Z14:Z26 AF26 H32 T32 H39:H40 T39:T40">
    <cfRule type="cellIs" dxfId="25" priority="1" operator="greaterThan">
      <formula>C8</formula>
    </cfRule>
    <cfRule type="cellIs" dxfId="24" priority="2" operator="lessThan">
      <formula>C8</formula>
    </cfRule>
  </conditionalFormatting>
  <pageMargins left="0.39370078740157483" right="0.19685039370078741" top="0" bottom="0" header="0.19685039370078741" footer="0.23622047244094491"/>
  <pageSetup paperSize="9" scale="59" orientation="landscape" r:id="rId1"/>
  <headerFooter alignWithMargins="0"/>
  <colBreaks count="1" manualBreakCount="1">
    <brk id="3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8"/>
  <sheetViews>
    <sheetView showZeros="0" view="pageBreakPreview" zoomScale="68" zoomScaleNormal="75" zoomScaleSheetLayoutView="68" workbookViewId="0">
      <pane ySplit="7" topLeftCell="A8" activePane="bottomLeft" state="frozen"/>
      <selection activeCell="F20" sqref="F20"/>
      <selection pane="bottomLeft" activeCell="F20" sqref="F20"/>
    </sheetView>
  </sheetViews>
  <sheetFormatPr defaultColWidth="9" defaultRowHeight="13" x14ac:dyDescent="0.2"/>
  <cols>
    <col min="1" max="1" width="4.6328125" style="159" customWidth="1"/>
    <col min="2" max="2" width="13.08984375" style="54" customWidth="1"/>
    <col min="3" max="4" width="9.36328125" style="54" customWidth="1"/>
    <col min="5" max="5" width="4.6328125" style="159" customWidth="1"/>
    <col min="6" max="6" width="13.08984375" style="54" customWidth="1"/>
    <col min="7" max="8" width="9.36328125" style="54" customWidth="1"/>
    <col min="9" max="9" width="4.6328125" style="159" customWidth="1"/>
    <col min="10" max="10" width="13.08984375" style="54" customWidth="1"/>
    <col min="11" max="12" width="9.36328125" style="54" customWidth="1"/>
    <col min="13" max="13" width="4.6328125" style="159" customWidth="1"/>
    <col min="14" max="14" width="13.6328125" style="54" customWidth="1"/>
    <col min="15" max="16" width="9.36328125" style="54" customWidth="1"/>
    <col min="17" max="17" width="4.6328125" style="159" customWidth="1"/>
    <col min="18" max="18" width="13.08984375" style="54" customWidth="1"/>
    <col min="19" max="19" width="9.36328125" style="54" customWidth="1"/>
    <col min="20" max="20" width="9.36328125" style="159" customWidth="1"/>
    <col min="21" max="21" width="4.6328125" style="54" customWidth="1"/>
    <col min="22" max="22" width="13.08984375" style="54" customWidth="1"/>
    <col min="23" max="24" width="9.36328125" style="54" customWidth="1"/>
    <col min="25" max="16384" width="9" style="54"/>
  </cols>
  <sheetData>
    <row r="1" spans="1:24" ht="40.5" customHeight="1" x14ac:dyDescent="0.2">
      <c r="A1" s="634" t="s">
        <v>48</v>
      </c>
      <c r="B1" s="634"/>
      <c r="C1" s="634"/>
      <c r="D1" s="634"/>
      <c r="E1" s="52"/>
      <c r="F1" s="155"/>
      <c r="G1" s="155"/>
      <c r="H1" s="155"/>
      <c r="J1" s="53"/>
      <c r="K1" s="53"/>
      <c r="L1" s="53"/>
      <c r="M1" s="52"/>
      <c r="N1" s="53"/>
      <c r="O1" s="53"/>
      <c r="P1" s="53"/>
      <c r="Q1" s="52"/>
      <c r="R1" s="53"/>
      <c r="S1" s="53"/>
      <c r="T1" s="52"/>
      <c r="U1" s="53"/>
      <c r="V1" s="53"/>
      <c r="W1" s="635" t="s">
        <v>269</v>
      </c>
      <c r="X1" s="635"/>
    </row>
    <row r="2" spans="1:24" ht="40.5" customHeight="1" x14ac:dyDescent="0.2">
      <c r="A2" s="734" t="s">
        <v>270</v>
      </c>
      <c r="B2" s="734"/>
      <c r="C2" s="734"/>
      <c r="D2" s="734"/>
      <c r="E2" s="734"/>
      <c r="F2" s="638"/>
      <c r="G2" s="638"/>
      <c r="H2" s="638"/>
      <c r="I2" s="638"/>
      <c r="J2" s="55"/>
      <c r="K2" s="56"/>
      <c r="L2" s="56"/>
      <c r="M2" s="56"/>
      <c r="N2" s="56"/>
      <c r="O2" s="53"/>
      <c r="P2" s="53"/>
      <c r="Q2" s="52"/>
      <c r="R2" s="53"/>
      <c r="S2" s="53"/>
      <c r="T2" s="52"/>
      <c r="U2" s="53"/>
      <c r="V2" s="53"/>
      <c r="W2" s="53"/>
      <c r="X2" s="53"/>
    </row>
    <row r="3" spans="1:24" ht="40.5" customHeight="1" x14ac:dyDescent="0.2">
      <c r="A3" s="751" t="s">
        <v>271</v>
      </c>
      <c r="B3" s="751"/>
      <c r="C3" s="753"/>
      <c r="D3" s="754"/>
      <c r="E3" s="754"/>
      <c r="F3" s="754"/>
      <c r="G3" s="754"/>
      <c r="H3" s="754" t="s">
        <v>178</v>
      </c>
      <c r="I3" s="755"/>
      <c r="J3" s="58" t="s">
        <v>53</v>
      </c>
      <c r="K3" s="756"/>
      <c r="L3" s="757"/>
      <c r="M3" s="757"/>
      <c r="N3" s="758"/>
      <c r="O3" s="58" t="s">
        <v>272</v>
      </c>
      <c r="P3" s="759"/>
      <c r="Q3" s="760"/>
      <c r="R3" s="59" t="s">
        <v>55</v>
      </c>
      <c r="S3" s="759"/>
      <c r="T3" s="761"/>
      <c r="U3" s="760"/>
      <c r="V3" s="53"/>
      <c r="W3" s="53"/>
      <c r="X3" s="53"/>
    </row>
    <row r="4" spans="1:24" ht="40.5" customHeight="1" x14ac:dyDescent="0.25">
      <c r="A4" s="751" t="s">
        <v>273</v>
      </c>
      <c r="B4" s="751"/>
      <c r="C4" s="752"/>
      <c r="D4" s="752"/>
      <c r="E4" s="752"/>
      <c r="F4" s="752"/>
      <c r="G4" s="752"/>
      <c r="H4" s="752"/>
      <c r="I4" s="752"/>
      <c r="J4" s="61" t="s">
        <v>58</v>
      </c>
      <c r="K4" s="632"/>
      <c r="L4" s="633"/>
      <c r="M4" s="633"/>
      <c r="N4" s="633"/>
      <c r="O4" s="633"/>
      <c r="P4" s="633"/>
      <c r="Q4" s="633"/>
      <c r="R4" s="633"/>
      <c r="S4" s="633"/>
      <c r="T4" s="633"/>
      <c r="U4" s="628"/>
      <c r="V4" s="53"/>
      <c r="W4" s="609">
        <f>X12+X25+X34</f>
        <v>0</v>
      </c>
      <c r="X4" s="609"/>
    </row>
    <row r="5" spans="1:24" ht="8.25" customHeight="1" x14ac:dyDescent="0.2">
      <c r="A5" s="52"/>
      <c r="B5" s="53"/>
      <c r="C5" s="53"/>
      <c r="D5" s="53"/>
      <c r="E5" s="52"/>
      <c r="F5" s="53"/>
      <c r="G5" s="53"/>
      <c r="H5" s="53"/>
      <c r="I5" s="52"/>
      <c r="J5" s="53"/>
      <c r="K5" s="53"/>
      <c r="L5" s="53"/>
      <c r="M5" s="52"/>
      <c r="N5" s="53"/>
      <c r="O5" s="53"/>
      <c r="P5" s="53"/>
      <c r="Q5" s="52"/>
      <c r="R5" s="53"/>
      <c r="S5" s="53"/>
      <c r="T5" s="52"/>
      <c r="U5" s="53"/>
      <c r="V5" s="53"/>
      <c r="W5" s="53"/>
      <c r="X5" s="53"/>
    </row>
    <row r="6" spans="1:24" ht="21.75" customHeight="1" thickBot="1" x14ac:dyDescent="0.25">
      <c r="A6" s="365" t="s">
        <v>274</v>
      </c>
      <c r="B6" s="365"/>
      <c r="C6" s="365"/>
      <c r="D6" s="221"/>
      <c r="E6" s="184"/>
      <c r="F6" s="184"/>
      <c r="G6" s="184"/>
      <c r="H6" s="184"/>
      <c r="I6" s="221"/>
      <c r="J6" s="184"/>
      <c r="K6" s="184"/>
      <c r="L6" s="184"/>
      <c r="M6" s="221"/>
      <c r="N6" s="222"/>
      <c r="O6" s="222"/>
      <c r="P6" s="222"/>
      <c r="Q6" s="221"/>
      <c r="R6" s="184"/>
      <c r="S6" s="184"/>
      <c r="T6" s="221"/>
      <c r="U6" s="184"/>
      <c r="V6" s="184"/>
      <c r="W6" s="184"/>
      <c r="X6" s="184"/>
    </row>
    <row r="7" spans="1:24" ht="21.75" customHeight="1" thickBot="1" x14ac:dyDescent="0.25">
      <c r="A7" s="604"/>
      <c r="B7" s="605"/>
      <c r="C7" s="605"/>
      <c r="D7" s="606"/>
      <c r="E7" s="604"/>
      <c r="F7" s="605"/>
      <c r="G7" s="605"/>
      <c r="H7" s="606"/>
      <c r="I7" s="604" t="s">
        <v>60</v>
      </c>
      <c r="J7" s="605"/>
      <c r="K7" s="605"/>
      <c r="L7" s="606"/>
      <c r="M7" s="604"/>
      <c r="N7" s="605"/>
      <c r="O7" s="605"/>
      <c r="P7" s="606"/>
      <c r="Q7" s="604" t="s">
        <v>184</v>
      </c>
      <c r="R7" s="605"/>
      <c r="S7" s="605"/>
      <c r="T7" s="606"/>
      <c r="U7" s="604" t="s">
        <v>275</v>
      </c>
      <c r="V7" s="605"/>
      <c r="W7" s="605"/>
      <c r="X7" s="606"/>
    </row>
    <row r="8" spans="1:24" ht="21.75" customHeight="1" x14ac:dyDescent="0.2">
      <c r="A8" s="69"/>
      <c r="B8" s="185" t="s">
        <v>187</v>
      </c>
      <c r="C8" s="185" t="s">
        <v>69</v>
      </c>
      <c r="D8" s="72" t="s">
        <v>67</v>
      </c>
      <c r="E8" s="69"/>
      <c r="F8" s="185" t="s">
        <v>187</v>
      </c>
      <c r="G8" s="185" t="s">
        <v>69</v>
      </c>
      <c r="H8" s="72" t="s">
        <v>67</v>
      </c>
      <c r="I8" s="69"/>
      <c r="J8" s="185" t="s">
        <v>70</v>
      </c>
      <c r="K8" s="185" t="s">
        <v>69</v>
      </c>
      <c r="L8" s="72" t="s">
        <v>67</v>
      </c>
      <c r="M8" s="165"/>
      <c r="N8" s="186" t="s">
        <v>162</v>
      </c>
      <c r="O8" s="186" t="s">
        <v>69</v>
      </c>
      <c r="P8" s="68" t="s">
        <v>67</v>
      </c>
      <c r="Q8" s="165"/>
      <c r="R8" s="186" t="s">
        <v>70</v>
      </c>
      <c r="S8" s="186" t="s">
        <v>72</v>
      </c>
      <c r="T8" s="70" t="s">
        <v>64</v>
      </c>
      <c r="U8" s="366"/>
      <c r="V8" s="186" t="s">
        <v>71</v>
      </c>
      <c r="W8" s="186" t="s">
        <v>72</v>
      </c>
      <c r="X8" s="68" t="s">
        <v>64</v>
      </c>
    </row>
    <row r="9" spans="1:24" ht="21.75" customHeight="1" x14ac:dyDescent="0.2">
      <c r="A9" s="367"/>
      <c r="B9" s="122"/>
      <c r="C9" s="122"/>
      <c r="D9" s="212"/>
      <c r="E9" s="367"/>
      <c r="F9" s="122"/>
      <c r="G9" s="122"/>
      <c r="H9" s="212"/>
      <c r="I9" s="82"/>
      <c r="J9" s="202" t="s">
        <v>276</v>
      </c>
      <c r="K9" s="357">
        <v>1090</v>
      </c>
      <c r="L9" s="368"/>
      <c r="M9" s="82"/>
      <c r="N9" s="202"/>
      <c r="O9" s="195"/>
      <c r="P9" s="189"/>
      <c r="Q9" s="246"/>
      <c r="R9" s="91" t="s">
        <v>276</v>
      </c>
      <c r="S9" s="538">
        <v>2660</v>
      </c>
      <c r="T9" s="512"/>
      <c r="U9" s="124"/>
      <c r="V9" s="91" t="s">
        <v>277</v>
      </c>
      <c r="W9" s="539">
        <v>3280</v>
      </c>
      <c r="X9" s="512"/>
    </row>
    <row r="10" spans="1:24" ht="21.75" customHeight="1" x14ac:dyDescent="0.2">
      <c r="A10" s="82"/>
      <c r="B10" s="195"/>
      <c r="C10" s="195"/>
      <c r="D10" s="188"/>
      <c r="E10" s="82"/>
      <c r="F10" s="195"/>
      <c r="G10" s="195"/>
      <c r="H10" s="188"/>
      <c r="I10" s="187"/>
      <c r="J10" s="369"/>
      <c r="K10" s="370"/>
      <c r="L10" s="368"/>
      <c r="M10" s="82"/>
      <c r="N10" s="202"/>
      <c r="O10" s="195"/>
      <c r="P10" s="189"/>
      <c r="Q10" s="82"/>
      <c r="R10" s="513"/>
      <c r="S10" s="514"/>
      <c r="T10" s="368"/>
      <c r="U10" s="215"/>
      <c r="V10" s="91" t="s">
        <v>278</v>
      </c>
      <c r="W10" s="540">
        <v>1480</v>
      </c>
      <c r="X10" s="512"/>
    </row>
    <row r="11" spans="1:24" ht="21.75" customHeight="1" thickBot="1" x14ac:dyDescent="0.25">
      <c r="A11" s="217"/>
      <c r="B11" s="180"/>
      <c r="C11" s="180"/>
      <c r="D11" s="218"/>
      <c r="E11" s="217"/>
      <c r="F11" s="180"/>
      <c r="G11" s="180"/>
      <c r="H11" s="218"/>
      <c r="I11" s="745" t="s">
        <v>107</v>
      </c>
      <c r="J11" s="746"/>
      <c r="K11" s="254">
        <f>SUM(K9:K10)</f>
        <v>1090</v>
      </c>
      <c r="L11" s="371">
        <f>SUM(L9:L10)</f>
        <v>0</v>
      </c>
      <c r="M11" s="217"/>
      <c r="N11" s="180"/>
      <c r="O11" s="180"/>
      <c r="P11" s="218"/>
      <c r="Q11" s="745" t="s">
        <v>137</v>
      </c>
      <c r="R11" s="746"/>
      <c r="S11" s="254">
        <f>SUM(S9:S10)</f>
        <v>2660</v>
      </c>
      <c r="T11" s="371">
        <f>SUM(T9:T10)</f>
        <v>0</v>
      </c>
      <c r="U11" s="648" t="s">
        <v>137</v>
      </c>
      <c r="V11" s="653"/>
      <c r="W11" s="515">
        <f>SUM(W9:W10)</f>
        <v>4760</v>
      </c>
      <c r="X11" s="371">
        <f>SUM(X9:X10)</f>
        <v>0</v>
      </c>
    </row>
    <row r="12" spans="1:24" ht="21.75" customHeight="1" thickBot="1" x14ac:dyDescent="0.25">
      <c r="A12" s="256"/>
      <c r="B12" s="256"/>
      <c r="C12" s="256"/>
      <c r="D12" s="132"/>
      <c r="E12" s="133"/>
      <c r="F12" s="133"/>
      <c r="G12" s="138"/>
      <c r="H12" s="138"/>
      <c r="I12" s="132"/>
      <c r="J12" s="133"/>
      <c r="K12" s="133"/>
      <c r="L12" s="133"/>
      <c r="M12" s="132"/>
      <c r="N12" s="133"/>
      <c r="O12" s="133"/>
      <c r="P12" s="138"/>
      <c r="Q12" s="132"/>
      <c r="R12" s="138"/>
      <c r="S12" s="133"/>
      <c r="T12" s="135"/>
      <c r="U12" s="747" t="s">
        <v>128</v>
      </c>
      <c r="V12" s="748"/>
      <c r="W12" s="372">
        <f>K11+S11+W11</f>
        <v>8510</v>
      </c>
      <c r="X12" s="371">
        <f>L11+T11+X11</f>
        <v>0</v>
      </c>
    </row>
    <row r="13" spans="1:24" ht="21.75" hidden="1" customHeight="1" x14ac:dyDescent="0.2">
      <c r="A13" s="257"/>
      <c r="B13" s="257"/>
      <c r="C13" s="257"/>
      <c r="D13" s="131"/>
      <c r="E13" s="130"/>
      <c r="F13" s="130"/>
      <c r="G13" s="184"/>
      <c r="H13" s="184"/>
      <c r="I13" s="131"/>
      <c r="J13" s="130"/>
      <c r="K13" s="130"/>
      <c r="L13" s="130"/>
      <c r="M13" s="131"/>
      <c r="N13" s="130"/>
      <c r="O13" s="130"/>
      <c r="P13" s="184"/>
      <c r="Q13" s="131"/>
      <c r="R13" s="184"/>
      <c r="S13" s="130"/>
      <c r="T13" s="221"/>
      <c r="U13" s="130"/>
      <c r="V13" s="184"/>
      <c r="W13" s="130"/>
      <c r="X13" s="184"/>
    </row>
    <row r="14" spans="1:24" ht="21.75" customHeight="1" thickBot="1" x14ac:dyDescent="0.25">
      <c r="A14" s="365" t="s">
        <v>279</v>
      </c>
      <c r="B14" s="365"/>
      <c r="C14" s="365"/>
      <c r="D14" s="221"/>
      <c r="E14" s="184"/>
      <c r="F14" s="184"/>
      <c r="G14" s="184"/>
      <c r="H14" s="184"/>
      <c r="I14" s="221"/>
      <c r="J14" s="184"/>
      <c r="K14" s="184"/>
      <c r="L14" s="184"/>
      <c r="M14" s="221"/>
      <c r="N14" s="222"/>
      <c r="O14" s="222"/>
      <c r="P14" s="222"/>
      <c r="Q14" s="221"/>
      <c r="R14" s="184"/>
      <c r="S14" s="184"/>
      <c r="T14" s="221"/>
      <c r="U14" s="184"/>
      <c r="V14" s="184"/>
      <c r="W14" s="184"/>
      <c r="X14" s="184"/>
    </row>
    <row r="15" spans="1:24" ht="21.75" customHeight="1" x14ac:dyDescent="0.2">
      <c r="A15" s="165"/>
      <c r="B15" s="186" t="s">
        <v>280</v>
      </c>
      <c r="C15" s="186" t="s">
        <v>69</v>
      </c>
      <c r="D15" s="68" t="s">
        <v>67</v>
      </c>
      <c r="E15" s="69"/>
      <c r="F15" s="185" t="s">
        <v>280</v>
      </c>
      <c r="G15" s="185" t="s">
        <v>69</v>
      </c>
      <c r="H15" s="72" t="s">
        <v>67</v>
      </c>
      <c r="I15" s="69"/>
      <c r="J15" s="185" t="s">
        <v>280</v>
      </c>
      <c r="K15" s="185" t="s">
        <v>69</v>
      </c>
      <c r="L15" s="72" t="s">
        <v>67</v>
      </c>
      <c r="M15" s="165"/>
      <c r="N15" s="186" t="s">
        <v>280</v>
      </c>
      <c r="O15" s="186" t="s">
        <v>69</v>
      </c>
      <c r="P15" s="68" t="s">
        <v>67</v>
      </c>
      <c r="Q15" s="165"/>
      <c r="R15" s="186" t="s">
        <v>280</v>
      </c>
      <c r="S15" s="186" t="s">
        <v>72</v>
      </c>
      <c r="T15" s="70" t="s">
        <v>64</v>
      </c>
      <c r="U15" s="366"/>
      <c r="V15" s="186" t="s">
        <v>71</v>
      </c>
      <c r="W15" s="186" t="s">
        <v>72</v>
      </c>
      <c r="X15" s="68" t="s">
        <v>64</v>
      </c>
    </row>
    <row r="16" spans="1:24" ht="21.75" customHeight="1" x14ac:dyDescent="0.2">
      <c r="A16" s="82"/>
      <c r="B16" s="99"/>
      <c r="C16" s="244"/>
      <c r="D16" s="188"/>
      <c r="E16" s="82"/>
      <c r="F16" s="99"/>
      <c r="G16" s="244"/>
      <c r="H16" s="188"/>
      <c r="I16" s="373"/>
      <c r="J16" s="202" t="s">
        <v>281</v>
      </c>
      <c r="K16" s="357">
        <v>2650</v>
      </c>
      <c r="L16" s="368"/>
      <c r="M16" s="187"/>
      <c r="N16" s="202"/>
      <c r="O16" s="374"/>
      <c r="P16" s="375"/>
      <c r="Q16" s="168"/>
      <c r="R16" s="369" t="s">
        <v>282</v>
      </c>
      <c r="S16" s="541">
        <v>5730</v>
      </c>
      <c r="T16" s="512"/>
      <c r="U16" s="376"/>
      <c r="V16" s="99"/>
      <c r="W16" s="377"/>
      <c r="X16" s="378"/>
    </row>
    <row r="17" spans="1:24" ht="21.75" customHeight="1" x14ac:dyDescent="0.2">
      <c r="A17" s="82"/>
      <c r="B17" s="195"/>
      <c r="C17" s="195"/>
      <c r="D17" s="188"/>
      <c r="E17" s="82"/>
      <c r="F17" s="195"/>
      <c r="G17" s="195"/>
      <c r="H17" s="188"/>
      <c r="I17" s="373"/>
      <c r="J17" s="321" t="s">
        <v>283</v>
      </c>
      <c r="K17" s="357">
        <v>2160</v>
      </c>
      <c r="L17" s="368"/>
      <c r="M17" s="187"/>
      <c r="N17" s="202"/>
      <c r="O17" s="374"/>
      <c r="P17" s="375"/>
      <c r="Q17" s="168"/>
      <c r="R17" s="369" t="s">
        <v>284</v>
      </c>
      <c r="S17" s="541">
        <v>3560</v>
      </c>
      <c r="T17" s="512"/>
      <c r="U17" s="376"/>
      <c r="V17" s="99"/>
      <c r="W17" s="377"/>
      <c r="X17" s="378"/>
    </row>
    <row r="18" spans="1:24" ht="21.75" customHeight="1" x14ac:dyDescent="0.2">
      <c r="A18" s="187"/>
      <c r="B18" s="99"/>
      <c r="C18" s="99"/>
      <c r="D18" s="188"/>
      <c r="E18" s="187"/>
      <c r="F18" s="99"/>
      <c r="G18" s="99"/>
      <c r="H18" s="188"/>
      <c r="I18" s="187"/>
      <c r="J18" s="202" t="s">
        <v>285</v>
      </c>
      <c r="K18" s="357">
        <v>340</v>
      </c>
      <c r="L18" s="368"/>
      <c r="M18" s="187"/>
      <c r="N18" s="202"/>
      <c r="O18" s="374"/>
      <c r="P18" s="375"/>
      <c r="Q18" s="246"/>
      <c r="R18" s="369" t="s">
        <v>286</v>
      </c>
      <c r="S18" s="541">
        <v>2380</v>
      </c>
      <c r="T18" s="512"/>
      <c r="U18" s="379"/>
      <c r="V18" s="99"/>
      <c r="W18" s="58"/>
      <c r="X18" s="378"/>
    </row>
    <row r="19" spans="1:24" ht="21.75" customHeight="1" x14ac:dyDescent="0.2">
      <c r="A19" s="82"/>
      <c r="B19" s="195"/>
      <c r="C19" s="195"/>
      <c r="D19" s="188"/>
      <c r="E19" s="82"/>
      <c r="F19" s="195"/>
      <c r="G19" s="195"/>
      <c r="H19" s="188"/>
      <c r="I19" s="187"/>
      <c r="J19" s="99" t="s">
        <v>287</v>
      </c>
      <c r="K19" s="357">
        <v>660</v>
      </c>
      <c r="L19" s="368"/>
      <c r="M19" s="187"/>
      <c r="N19" s="99"/>
      <c r="O19" s="244"/>
      <c r="P19" s="380"/>
      <c r="Q19" s="246"/>
      <c r="R19" s="91" t="s">
        <v>288</v>
      </c>
      <c r="S19" s="538">
        <v>3270</v>
      </c>
      <c r="T19" s="512"/>
      <c r="U19" s="376"/>
      <c r="V19" s="99"/>
      <c r="W19" s="377"/>
      <c r="X19" s="378"/>
    </row>
    <row r="20" spans="1:24" ht="21.75" customHeight="1" x14ac:dyDescent="0.2">
      <c r="A20" s="82"/>
      <c r="B20" s="195"/>
      <c r="C20" s="195"/>
      <c r="D20" s="188"/>
      <c r="E20" s="82"/>
      <c r="F20" s="195"/>
      <c r="G20" s="195"/>
      <c r="H20" s="188"/>
      <c r="I20" s="373"/>
      <c r="J20" s="99" t="s">
        <v>289</v>
      </c>
      <c r="K20" s="357">
        <v>1200</v>
      </c>
      <c r="L20" s="368"/>
      <c r="M20" s="82"/>
      <c r="N20" s="99"/>
      <c r="O20" s="244"/>
      <c r="P20" s="381"/>
      <c r="Q20" s="168"/>
      <c r="R20" s="91" t="s">
        <v>290</v>
      </c>
      <c r="S20" s="538">
        <v>1380</v>
      </c>
      <c r="T20" s="512"/>
      <c r="U20" s="376"/>
      <c r="V20" s="99"/>
      <c r="W20" s="382"/>
      <c r="X20" s="383"/>
    </row>
    <row r="21" spans="1:24" ht="21.75" customHeight="1" x14ac:dyDescent="0.2">
      <c r="A21" s="82"/>
      <c r="B21" s="99"/>
      <c r="C21" s="195"/>
      <c r="D21" s="188"/>
      <c r="E21" s="82"/>
      <c r="F21" s="99"/>
      <c r="G21" s="195"/>
      <c r="H21" s="188"/>
      <c r="I21" s="82"/>
      <c r="J21" s="99"/>
      <c r="K21" s="244"/>
      <c r="L21" s="388"/>
      <c r="M21" s="82"/>
      <c r="N21" s="99"/>
      <c r="O21" s="244"/>
      <c r="P21" s="381"/>
      <c r="Q21" s="168"/>
      <c r="R21" s="91" t="s">
        <v>291</v>
      </c>
      <c r="S21" s="538">
        <v>700</v>
      </c>
      <c r="T21" s="512"/>
      <c r="U21" s="385"/>
      <c r="V21" s="99"/>
      <c r="W21" s="386"/>
      <c r="X21" s="387"/>
    </row>
    <row r="22" spans="1:24" ht="21.75" customHeight="1" x14ac:dyDescent="0.2">
      <c r="A22" s="82"/>
      <c r="B22" s="99"/>
      <c r="C22" s="195"/>
      <c r="D22" s="188"/>
      <c r="E22" s="82"/>
      <c r="F22" s="99"/>
      <c r="G22" s="195"/>
      <c r="H22" s="188"/>
      <c r="I22" s="82"/>
      <c r="J22" s="99"/>
      <c r="K22" s="244"/>
      <c r="L22" s="388"/>
      <c r="M22" s="82"/>
      <c r="N22" s="99"/>
      <c r="O22" s="244"/>
      <c r="P22" s="381"/>
      <c r="Q22" s="168"/>
      <c r="R22" s="91" t="s">
        <v>292</v>
      </c>
      <c r="S22" s="538">
        <v>2950</v>
      </c>
      <c r="T22" s="512"/>
      <c r="U22" s="385"/>
      <c r="V22" s="63"/>
      <c r="W22" s="386"/>
      <c r="X22" s="387"/>
    </row>
    <row r="23" spans="1:24" ht="21.75" customHeight="1" x14ac:dyDescent="0.2">
      <c r="A23" s="82"/>
      <c r="B23" s="195"/>
      <c r="C23" s="195"/>
      <c r="D23" s="188"/>
      <c r="E23" s="82"/>
      <c r="F23" s="195"/>
      <c r="G23" s="195"/>
      <c r="H23" s="188"/>
      <c r="I23" s="187"/>
      <c r="J23" s="202"/>
      <c r="K23" s="244"/>
      <c r="L23" s="388"/>
      <c r="M23" s="82"/>
      <c r="N23" s="195"/>
      <c r="O23" s="244"/>
      <c r="P23" s="389"/>
      <c r="Q23" s="215"/>
      <c r="R23" s="91" t="s">
        <v>293</v>
      </c>
      <c r="S23" s="538">
        <v>2850</v>
      </c>
      <c r="T23" s="512"/>
      <c r="U23" s="379"/>
      <c r="V23" s="99"/>
      <c r="W23" s="377"/>
      <c r="X23" s="387"/>
    </row>
    <row r="24" spans="1:24" ht="21.75" customHeight="1" thickBot="1" x14ac:dyDescent="0.25">
      <c r="A24" s="205"/>
      <c r="B24" s="191"/>
      <c r="C24" s="390"/>
      <c r="D24" s="206">
        <f>SUM(D16:D19)</f>
        <v>0</v>
      </c>
      <c r="E24" s="205"/>
      <c r="F24" s="191"/>
      <c r="G24" s="390"/>
      <c r="H24" s="206">
        <f>SUM(H16:H19)</f>
        <v>0</v>
      </c>
      <c r="I24" s="745" t="s">
        <v>137</v>
      </c>
      <c r="J24" s="746"/>
      <c r="K24" s="254">
        <f>SUM(K16:K20)</f>
        <v>7010</v>
      </c>
      <c r="L24" s="391">
        <f>SUM(L16:L20)</f>
        <v>0</v>
      </c>
      <c r="M24" s="217"/>
      <c r="N24" s="392"/>
      <c r="O24" s="393"/>
      <c r="P24" s="394"/>
      <c r="Q24" s="745" t="s">
        <v>137</v>
      </c>
      <c r="R24" s="749"/>
      <c r="S24" s="515">
        <f>SUM(S16:S23)</f>
        <v>22820</v>
      </c>
      <c r="T24" s="371">
        <f>SUM(T16:T23)</f>
        <v>0</v>
      </c>
      <c r="U24" s="237"/>
      <c r="V24" s="180"/>
      <c r="W24" s="395"/>
      <c r="X24" s="396"/>
    </row>
    <row r="25" spans="1:24" ht="21.75" customHeight="1" thickBot="1" x14ac:dyDescent="0.25">
      <c r="A25" s="256"/>
      <c r="B25" s="256"/>
      <c r="C25" s="256"/>
      <c r="D25" s="132"/>
      <c r="E25" s="133"/>
      <c r="F25" s="133"/>
      <c r="G25" s="138"/>
      <c r="H25" s="138"/>
      <c r="I25" s="132"/>
      <c r="J25" s="133"/>
      <c r="K25" s="133"/>
      <c r="L25" s="133"/>
      <c r="M25" s="132"/>
      <c r="N25" s="138"/>
      <c r="O25" s="133"/>
      <c r="P25" s="138"/>
      <c r="Q25" s="132"/>
      <c r="R25" s="138"/>
      <c r="S25" s="133"/>
      <c r="T25" s="135"/>
      <c r="U25" s="747" t="s">
        <v>128</v>
      </c>
      <c r="V25" s="748"/>
      <c r="W25" s="372">
        <f>S24+K24</f>
        <v>29830</v>
      </c>
      <c r="X25" s="371">
        <f>T24+L24</f>
        <v>0</v>
      </c>
    </row>
    <row r="26" spans="1:24" ht="21.75" hidden="1" customHeight="1" x14ac:dyDescent="0.2">
      <c r="A26" s="257"/>
      <c r="B26" s="257"/>
      <c r="C26" s="257"/>
      <c r="D26" s="131"/>
      <c r="E26" s="130"/>
      <c r="F26" s="130"/>
      <c r="G26" s="184"/>
      <c r="H26" s="184"/>
      <c r="I26" s="131"/>
      <c r="J26" s="130"/>
      <c r="K26" s="130"/>
      <c r="L26" s="130"/>
      <c r="M26" s="131"/>
      <c r="N26" s="130"/>
      <c r="O26" s="130"/>
      <c r="P26" s="184"/>
      <c r="Q26" s="131"/>
      <c r="R26" s="184"/>
      <c r="S26" s="130"/>
      <c r="T26" s="221"/>
      <c r="U26" s="130"/>
      <c r="V26" s="184"/>
      <c r="W26" s="130"/>
      <c r="X26" s="184"/>
    </row>
    <row r="27" spans="1:24" ht="21.75" customHeight="1" thickBot="1" x14ac:dyDescent="0.25">
      <c r="A27" s="365" t="s">
        <v>294</v>
      </c>
      <c r="B27" s="365"/>
      <c r="C27" s="365"/>
      <c r="D27" s="131"/>
      <c r="E27" s="130"/>
      <c r="F27" s="130"/>
      <c r="G27" s="184"/>
      <c r="H27" s="184"/>
      <c r="I27" s="131"/>
      <c r="J27" s="130"/>
      <c r="K27" s="130"/>
      <c r="L27" s="130"/>
      <c r="M27" s="131"/>
      <c r="N27" s="130"/>
      <c r="O27" s="130"/>
      <c r="P27" s="184"/>
      <c r="Q27" s="131"/>
      <c r="R27" s="184"/>
      <c r="S27" s="130"/>
      <c r="T27" s="221"/>
      <c r="U27" s="130"/>
      <c r="V27" s="184"/>
      <c r="W27" s="130"/>
      <c r="X27" s="184"/>
    </row>
    <row r="28" spans="1:24" ht="21.75" customHeight="1" x14ac:dyDescent="0.2">
      <c r="A28" s="165"/>
      <c r="B28" s="186" t="s">
        <v>295</v>
      </c>
      <c r="C28" s="186" t="s">
        <v>69</v>
      </c>
      <c r="D28" s="68" t="s">
        <v>67</v>
      </c>
      <c r="E28" s="165"/>
      <c r="F28" s="186" t="s">
        <v>296</v>
      </c>
      <c r="G28" s="186" t="s">
        <v>69</v>
      </c>
      <c r="H28" s="68" t="s">
        <v>67</v>
      </c>
      <c r="I28" s="165"/>
      <c r="J28" s="186" t="s">
        <v>295</v>
      </c>
      <c r="K28" s="186" t="s">
        <v>69</v>
      </c>
      <c r="L28" s="68" t="s">
        <v>67</v>
      </c>
      <c r="M28" s="165"/>
      <c r="N28" s="186" t="s">
        <v>295</v>
      </c>
      <c r="O28" s="186" t="s">
        <v>69</v>
      </c>
      <c r="P28" s="68" t="s">
        <v>67</v>
      </c>
      <c r="Q28" s="165"/>
      <c r="R28" s="186" t="s">
        <v>295</v>
      </c>
      <c r="S28" s="186" t="s">
        <v>72</v>
      </c>
      <c r="T28" s="70" t="s">
        <v>64</v>
      </c>
      <c r="U28" s="366"/>
      <c r="V28" s="186" t="s">
        <v>71</v>
      </c>
      <c r="W28" s="186" t="s">
        <v>72</v>
      </c>
      <c r="X28" s="68" t="s">
        <v>64</v>
      </c>
    </row>
    <row r="29" spans="1:24" ht="21.75" customHeight="1" x14ac:dyDescent="0.2">
      <c r="A29" s="397"/>
      <c r="B29" s="398"/>
      <c r="C29" s="398"/>
      <c r="D29" s="399"/>
      <c r="E29" s="397"/>
      <c r="F29" s="398"/>
      <c r="G29" s="398"/>
      <c r="H29" s="399"/>
      <c r="I29" s="397"/>
      <c r="J29" s="398"/>
      <c r="K29" s="398"/>
      <c r="L29" s="399"/>
      <c r="M29" s="397"/>
      <c r="N29" s="91"/>
      <c r="O29" s="370"/>
      <c r="P29" s="368"/>
      <c r="Q29" s="510"/>
      <c r="R29" s="542" t="s">
        <v>297</v>
      </c>
      <c r="S29" s="538">
        <v>680</v>
      </c>
      <c r="T29" s="512"/>
      <c r="U29" s="511"/>
      <c r="V29" s="91" t="s">
        <v>298</v>
      </c>
      <c r="W29" s="538">
        <v>1050</v>
      </c>
      <c r="X29" s="512"/>
    </row>
    <row r="30" spans="1:24" ht="21.75" customHeight="1" x14ac:dyDescent="0.2">
      <c r="A30" s="82"/>
      <c r="B30" s="195"/>
      <c r="C30" s="195"/>
      <c r="D30" s="189"/>
      <c r="E30" s="82"/>
      <c r="F30" s="195"/>
      <c r="G30" s="195"/>
      <c r="H30" s="189"/>
      <c r="I30" s="82"/>
      <c r="J30" s="195"/>
      <c r="K30" s="195"/>
      <c r="L30" s="189"/>
      <c r="M30" s="82"/>
      <c r="N30" s="99"/>
      <c r="O30" s="244"/>
      <c r="P30" s="384"/>
      <c r="Q30" s="168"/>
      <c r="R30" s="318" t="s">
        <v>299</v>
      </c>
      <c r="S30" s="538">
        <v>630</v>
      </c>
      <c r="T30" s="512"/>
      <c r="U30" s="215"/>
      <c r="V30" s="91" t="s">
        <v>300</v>
      </c>
      <c r="W30" s="538">
        <v>1300</v>
      </c>
      <c r="X30" s="512"/>
    </row>
    <row r="31" spans="1:24" ht="21.75" customHeight="1" x14ac:dyDescent="0.2">
      <c r="A31" s="216"/>
      <c r="B31" s="99"/>
      <c r="C31" s="195"/>
      <c r="D31" s="189"/>
      <c r="E31" s="216"/>
      <c r="F31" s="99"/>
      <c r="G31" s="195"/>
      <c r="H31" s="189"/>
      <c r="I31" s="216"/>
      <c r="J31" s="99"/>
      <c r="K31" s="195"/>
      <c r="L31" s="189"/>
      <c r="M31" s="216"/>
      <c r="N31" s="99"/>
      <c r="O31" s="244"/>
      <c r="P31" s="400"/>
      <c r="Q31" s="215"/>
      <c r="R31" s="91" t="s">
        <v>301</v>
      </c>
      <c r="S31" s="538">
        <v>670</v>
      </c>
      <c r="T31" s="512"/>
      <c r="U31" s="215"/>
      <c r="V31" s="91" t="s">
        <v>302</v>
      </c>
      <c r="W31" s="543">
        <v>1000</v>
      </c>
      <c r="X31" s="512"/>
    </row>
    <row r="32" spans="1:24" ht="21.75" customHeight="1" x14ac:dyDescent="0.2">
      <c r="A32" s="82"/>
      <c r="B32" s="99"/>
      <c r="C32" s="195"/>
      <c r="D32" s="189"/>
      <c r="E32" s="82"/>
      <c r="F32" s="99"/>
      <c r="G32" s="195"/>
      <c r="H32" s="189"/>
      <c r="I32" s="82"/>
      <c r="J32" s="99"/>
      <c r="K32" s="195"/>
      <c r="L32" s="189"/>
      <c r="M32" s="82"/>
      <c r="N32" s="195"/>
      <c r="O32" s="195"/>
      <c r="P32" s="401"/>
      <c r="Q32" s="168"/>
      <c r="R32" s="318" t="s">
        <v>303</v>
      </c>
      <c r="S32" s="538">
        <v>770</v>
      </c>
      <c r="T32" s="512"/>
      <c r="U32" s="216"/>
      <c r="V32" s="63"/>
      <c r="W32" s="516"/>
      <c r="X32" s="402"/>
    </row>
    <row r="33" spans="1:24" ht="21.75" customHeight="1" thickBot="1" x14ac:dyDescent="0.25">
      <c r="A33" s="403"/>
      <c r="B33" s="404"/>
      <c r="C33" s="191"/>
      <c r="D33" s="178"/>
      <c r="E33" s="403"/>
      <c r="F33" s="404"/>
      <c r="G33" s="191"/>
      <c r="H33" s="178"/>
      <c r="I33" s="403"/>
      <c r="J33" s="404"/>
      <c r="K33" s="191"/>
      <c r="L33" s="178"/>
      <c r="M33" s="745" t="s">
        <v>137</v>
      </c>
      <c r="N33" s="746"/>
      <c r="O33" s="254">
        <f>SUM(O29:O32)</f>
        <v>0</v>
      </c>
      <c r="P33" s="371">
        <f>SUM(P29:P32)</f>
        <v>0</v>
      </c>
      <c r="Q33" s="607" t="s">
        <v>137</v>
      </c>
      <c r="R33" s="750"/>
      <c r="S33" s="515">
        <f>SUM(S29:S32)</f>
        <v>2750</v>
      </c>
      <c r="T33" s="371">
        <f>SUM(T29:T32)</f>
        <v>0</v>
      </c>
      <c r="U33" s="596" t="s">
        <v>137</v>
      </c>
      <c r="V33" s="598"/>
      <c r="W33" s="254">
        <f>SUM(W29:W32)</f>
        <v>3350</v>
      </c>
      <c r="X33" s="371">
        <f>SUM(X29:X32)</f>
        <v>0</v>
      </c>
    </row>
    <row r="34" spans="1:24" ht="21.75" customHeight="1" thickBot="1" x14ac:dyDescent="0.25">
      <c r="A34" s="129" t="s">
        <v>495</v>
      </c>
      <c r="B34" s="129"/>
      <c r="C34" s="129"/>
      <c r="D34" s="136"/>
      <c r="E34" s="136"/>
      <c r="F34" s="136"/>
      <c r="G34" s="147"/>
      <c r="H34" s="147"/>
      <c r="I34" s="152"/>
      <c r="J34" s="147"/>
      <c r="K34" s="147"/>
      <c r="L34" s="147"/>
      <c r="M34" s="152"/>
      <c r="N34" s="147"/>
      <c r="O34" s="147"/>
      <c r="P34" s="147"/>
      <c r="Q34" s="152"/>
      <c r="R34" s="147"/>
      <c r="S34" s="147"/>
      <c r="T34" s="152"/>
      <c r="U34" s="747" t="s">
        <v>128</v>
      </c>
      <c r="V34" s="748"/>
      <c r="W34" s="372">
        <f>O33+S33+W33</f>
        <v>6100</v>
      </c>
      <c r="X34" s="371">
        <f>P33+T33+X33</f>
        <v>0</v>
      </c>
    </row>
    <row r="35" spans="1:24" ht="20.25" customHeight="1" x14ac:dyDescent="0.2">
      <c r="A35" s="135"/>
      <c r="B35" s="406"/>
      <c r="C35" s="509"/>
      <c r="D35" s="136"/>
      <c r="E35" s="136"/>
      <c r="F35" s="358"/>
      <c r="G35" s="53"/>
      <c r="H35" s="53"/>
      <c r="I35" s="52"/>
      <c r="J35" s="53"/>
      <c r="K35" s="53"/>
      <c r="L35" s="53"/>
      <c r="M35" s="52"/>
      <c r="N35" s="53"/>
      <c r="O35" s="53"/>
      <c r="P35" s="53"/>
      <c r="Q35" s="52"/>
      <c r="R35" s="53"/>
      <c r="S35" s="53"/>
      <c r="T35" s="52"/>
      <c r="U35" s="53"/>
      <c r="V35" s="56"/>
      <c r="W35" s="53"/>
      <c r="X35" s="53"/>
    </row>
    <row r="36" spans="1:24" ht="20.25" customHeight="1" x14ac:dyDescent="0.2">
      <c r="A36" s="52"/>
      <c r="B36" s="405" t="s">
        <v>114</v>
      </c>
      <c r="C36" s="509" t="s">
        <v>115</v>
      </c>
      <c r="D36" s="136"/>
      <c r="E36" s="136"/>
      <c r="F36" s="53"/>
      <c r="G36" s="53"/>
      <c r="H36" s="53"/>
      <c r="I36" s="52"/>
      <c r="J36" s="53"/>
      <c r="K36" s="53"/>
      <c r="L36" s="144"/>
      <c r="M36" s="144"/>
      <c r="N36" s="143" t="s">
        <v>116</v>
      </c>
      <c r="O36" s="144"/>
      <c r="P36" s="145"/>
      <c r="Q36" s="145"/>
      <c r="R36" s="146"/>
      <c r="S36" s="146" t="s">
        <v>117</v>
      </c>
      <c r="T36" s="146"/>
      <c r="U36" s="137"/>
      <c r="V36" s="149"/>
      <c r="W36" s="147"/>
      <c r="X36" s="147"/>
    </row>
    <row r="37" spans="1:24" ht="20.25" customHeight="1" x14ac:dyDescent="0.25">
      <c r="A37" s="639"/>
      <c r="B37" s="639"/>
      <c r="C37" s="147"/>
      <c r="D37" s="147"/>
      <c r="E37" s="152"/>
      <c r="F37" s="53"/>
      <c r="G37" s="53"/>
      <c r="H37" s="53"/>
      <c r="I37" s="52"/>
      <c r="J37" s="53"/>
      <c r="K37" s="53"/>
      <c r="L37" s="145"/>
      <c r="M37" s="145"/>
      <c r="N37" s="145"/>
      <c r="O37" s="145"/>
      <c r="P37" s="145"/>
      <c r="Q37" s="145"/>
      <c r="R37" s="146"/>
      <c r="S37" s="146" t="s">
        <v>118</v>
      </c>
      <c r="T37" s="146"/>
      <c r="U37" s="208"/>
      <c r="V37" s="149"/>
      <c r="W37" s="147"/>
      <c r="X37" s="147"/>
    </row>
    <row r="38" spans="1:24" ht="20.25" customHeight="1" x14ac:dyDescent="0.25">
      <c r="A38" s="52"/>
      <c r="B38" s="53"/>
      <c r="C38" s="147"/>
      <c r="D38" s="147"/>
      <c r="E38" s="152"/>
      <c r="F38" s="53"/>
      <c r="G38" s="53"/>
      <c r="H38" s="53"/>
      <c r="I38" s="52"/>
      <c r="J38" s="53"/>
      <c r="K38" s="53"/>
      <c r="L38" s="145"/>
      <c r="M38" s="145"/>
      <c r="N38" s="145"/>
      <c r="O38" s="145"/>
      <c r="P38" s="145"/>
      <c r="Q38" s="145"/>
      <c r="R38" s="146"/>
      <c r="S38" s="153" t="s">
        <v>119</v>
      </c>
      <c r="T38" s="146"/>
      <c r="U38" s="258"/>
      <c r="V38" s="151"/>
      <c r="W38" s="210"/>
      <c r="X38" s="210"/>
    </row>
  </sheetData>
  <sheetProtection algorithmName="SHA-512" hashValue="FAs35zgUhEV/Q6GadKTKGr42Md1/NZucA5B3uJ6nmmZTlALrXqWYv5B/Rn96oRhfsewd4IhRT33qlqxzPVkw7g==" saltValue="T3Pz4831xkLvlU+iZUs9rQ==" spinCount="100000" sheet="1" objects="1" scenarios="1" formatCells="0" formatColumns="0" formatRows="0" insertColumns="0" insertRows="0" insertHyperlinks="0" deleteColumns="0" deleteRows="0" sort="0" autoFilter="0" pivotTables="0"/>
  <mergeCells count="32">
    <mergeCell ref="A1:D1"/>
    <mergeCell ref="W1:X1"/>
    <mergeCell ref="A2:E2"/>
    <mergeCell ref="F2:I2"/>
    <mergeCell ref="A3:B3"/>
    <mergeCell ref="C3:G3"/>
    <mergeCell ref="H3:I3"/>
    <mergeCell ref="K3:N3"/>
    <mergeCell ref="P3:Q3"/>
    <mergeCell ref="S3:U3"/>
    <mergeCell ref="A4:B4"/>
    <mergeCell ref="C4:I4"/>
    <mergeCell ref="K4:U4"/>
    <mergeCell ref="W4:X4"/>
    <mergeCell ref="A7:D7"/>
    <mergeCell ref="E7:H7"/>
    <mergeCell ref="I7:L7"/>
    <mergeCell ref="M7:P7"/>
    <mergeCell ref="Q7:T7"/>
    <mergeCell ref="U7:X7"/>
    <mergeCell ref="A37:B37"/>
    <mergeCell ref="I11:J11"/>
    <mergeCell ref="Q11:R11"/>
    <mergeCell ref="U11:V11"/>
    <mergeCell ref="U12:V12"/>
    <mergeCell ref="I24:J24"/>
    <mergeCell ref="Q24:R24"/>
    <mergeCell ref="U25:V25"/>
    <mergeCell ref="M33:N33"/>
    <mergeCell ref="Q33:R33"/>
    <mergeCell ref="U33:V33"/>
    <mergeCell ref="U34:V34"/>
  </mergeCells>
  <phoneticPr fontId="4"/>
  <conditionalFormatting sqref="L9 T9 X9:X10 L16:L20 T16:T23 X29:X31 T29:T32">
    <cfRule type="cellIs" dxfId="23" priority="1" operator="lessThan">
      <formula>K9</formula>
    </cfRule>
    <cfRule type="cellIs" dxfId="22" priority="2" operator="greaterThan">
      <formula>K9</formula>
    </cfRule>
  </conditionalFormatting>
  <pageMargins left="0.39370078740157483" right="0.19685039370078741" top="0" bottom="0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8"/>
  <sheetViews>
    <sheetView showGridLines="0" showZeros="0" view="pageBreakPreview" zoomScale="83" zoomScaleNormal="100" zoomScaleSheetLayoutView="83" workbookViewId="0">
      <selection activeCell="F20" sqref="F20"/>
    </sheetView>
  </sheetViews>
  <sheetFormatPr defaultColWidth="9" defaultRowHeight="13" x14ac:dyDescent="0.2"/>
  <cols>
    <col min="1" max="1" width="3.08984375" style="406" customWidth="1"/>
    <col min="2" max="2" width="11.7265625" style="406" customWidth="1"/>
    <col min="3" max="4" width="7.7265625" style="406" customWidth="1"/>
    <col min="5" max="5" width="3.08984375" style="406" customWidth="1"/>
    <col min="6" max="6" width="11.7265625" style="406" customWidth="1"/>
    <col min="7" max="8" width="7.7265625" style="406" customWidth="1"/>
    <col min="9" max="9" width="3.08984375" style="406" customWidth="1"/>
    <col min="10" max="10" width="11.7265625" style="406" customWidth="1"/>
    <col min="11" max="12" width="7.7265625" style="406" customWidth="1"/>
    <col min="13" max="13" width="3.08984375" style="406" customWidth="1"/>
    <col min="14" max="14" width="11.7265625" style="406" customWidth="1"/>
    <col min="15" max="16" width="7.7265625" style="406" customWidth="1"/>
    <col min="17" max="17" width="3.08984375" style="406" customWidth="1"/>
    <col min="18" max="18" width="11.7265625" style="406" customWidth="1"/>
    <col min="19" max="20" width="7.7265625" style="406" customWidth="1"/>
    <col min="21" max="21" width="3.08984375" style="406" customWidth="1"/>
    <col min="22" max="22" width="11.7265625" style="406" customWidth="1"/>
    <col min="23" max="24" width="7.7265625" style="406" customWidth="1"/>
    <col min="25" max="27" width="9" style="406"/>
    <col min="28" max="28" width="10.90625" style="406" customWidth="1"/>
    <col min="29" max="16384" width="9" style="406"/>
  </cols>
  <sheetData>
    <row r="1" spans="1:28" ht="15.75" customHeight="1" x14ac:dyDescent="0.2">
      <c r="A1" s="796" t="s">
        <v>304</v>
      </c>
      <c r="B1" s="797"/>
      <c r="C1" s="784"/>
      <c r="D1" s="798"/>
      <c r="E1" s="798"/>
      <c r="F1" s="798"/>
      <c r="G1" s="798"/>
      <c r="H1" s="806" t="s">
        <v>178</v>
      </c>
      <c r="I1" s="807"/>
      <c r="J1" s="788" t="s">
        <v>305</v>
      </c>
      <c r="K1" s="810"/>
      <c r="L1" s="811"/>
      <c r="M1" s="811"/>
      <c r="N1" s="811"/>
      <c r="O1" s="812"/>
      <c r="P1" s="788" t="s">
        <v>306</v>
      </c>
      <c r="Q1" s="784"/>
      <c r="R1" s="785"/>
      <c r="S1" s="788" t="s">
        <v>307</v>
      </c>
      <c r="T1" s="790"/>
      <c r="U1" s="791"/>
      <c r="V1" s="792"/>
    </row>
    <row r="2" spans="1:28" ht="15.75" customHeight="1" x14ac:dyDescent="0.2">
      <c r="A2" s="796"/>
      <c r="B2" s="797"/>
      <c r="C2" s="786"/>
      <c r="D2" s="799"/>
      <c r="E2" s="799"/>
      <c r="F2" s="799"/>
      <c r="G2" s="799"/>
      <c r="H2" s="808"/>
      <c r="I2" s="809"/>
      <c r="J2" s="789"/>
      <c r="K2" s="813"/>
      <c r="L2" s="814"/>
      <c r="M2" s="814"/>
      <c r="N2" s="814"/>
      <c r="O2" s="815"/>
      <c r="P2" s="789"/>
      <c r="Q2" s="786"/>
      <c r="R2" s="787"/>
      <c r="S2" s="789"/>
      <c r="T2" s="793"/>
      <c r="U2" s="794"/>
      <c r="V2" s="795"/>
    </row>
    <row r="3" spans="1:28" ht="15.75" customHeight="1" x14ac:dyDescent="0.2">
      <c r="A3" s="796" t="s">
        <v>308</v>
      </c>
      <c r="B3" s="797"/>
      <c r="C3" s="784"/>
      <c r="D3" s="798"/>
      <c r="E3" s="798"/>
      <c r="F3" s="798"/>
      <c r="G3" s="798"/>
      <c r="H3" s="407"/>
      <c r="I3" s="408"/>
      <c r="J3" s="788" t="s">
        <v>309</v>
      </c>
      <c r="K3" s="800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2"/>
      <c r="W3" s="770" t="s">
        <v>310</v>
      </c>
      <c r="X3" s="771"/>
    </row>
    <row r="4" spans="1:28" ht="15.75" customHeight="1" x14ac:dyDescent="0.2">
      <c r="A4" s="796"/>
      <c r="B4" s="797"/>
      <c r="C4" s="786"/>
      <c r="D4" s="799"/>
      <c r="E4" s="799"/>
      <c r="F4" s="799"/>
      <c r="G4" s="799"/>
      <c r="H4" s="409"/>
      <c r="I4" s="410"/>
      <c r="J4" s="789"/>
      <c r="K4" s="803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5"/>
      <c r="W4" s="770"/>
      <c r="X4" s="771"/>
    </row>
    <row r="6" spans="1:28" ht="17" thickBot="1" x14ac:dyDescent="0.25">
      <c r="A6" s="411" t="s">
        <v>311</v>
      </c>
      <c r="X6" s="412" t="str">
        <f>IF(SUM(X29)&gt;=1,SUM(X29),"")</f>
        <v/>
      </c>
      <c r="AB6" s="413"/>
    </row>
    <row r="7" spans="1:28" ht="17.25" customHeight="1" x14ac:dyDescent="0.2">
      <c r="A7" s="772" t="s">
        <v>312</v>
      </c>
      <c r="B7" s="773"/>
      <c r="C7" s="773"/>
      <c r="D7" s="774"/>
      <c r="E7" s="772"/>
      <c r="F7" s="773"/>
      <c r="G7" s="773"/>
      <c r="H7" s="774"/>
      <c r="I7" s="772"/>
      <c r="J7" s="773"/>
      <c r="K7" s="773"/>
      <c r="L7" s="774"/>
      <c r="M7" s="772" t="s">
        <v>314</v>
      </c>
      <c r="N7" s="773"/>
      <c r="O7" s="773"/>
      <c r="P7" s="774"/>
      <c r="Q7" s="778" t="s">
        <v>315</v>
      </c>
      <c r="R7" s="779"/>
      <c r="S7" s="779"/>
      <c r="T7" s="780"/>
      <c r="U7" s="772" t="s">
        <v>316</v>
      </c>
      <c r="V7" s="773"/>
      <c r="W7" s="773"/>
      <c r="X7" s="774"/>
    </row>
    <row r="8" spans="1:28" ht="17.25" customHeight="1" x14ac:dyDescent="0.2">
      <c r="A8" s="775"/>
      <c r="B8" s="776"/>
      <c r="C8" s="776"/>
      <c r="D8" s="777"/>
      <c r="E8" s="775"/>
      <c r="F8" s="776"/>
      <c r="G8" s="776"/>
      <c r="H8" s="777"/>
      <c r="I8" s="775"/>
      <c r="J8" s="776"/>
      <c r="K8" s="776"/>
      <c r="L8" s="777"/>
      <c r="M8" s="775"/>
      <c r="N8" s="776"/>
      <c r="O8" s="776"/>
      <c r="P8" s="777"/>
      <c r="Q8" s="781"/>
      <c r="R8" s="782"/>
      <c r="S8" s="782"/>
      <c r="T8" s="783"/>
      <c r="U8" s="775"/>
      <c r="V8" s="776"/>
      <c r="W8" s="776"/>
      <c r="X8" s="777"/>
    </row>
    <row r="9" spans="1:28" ht="18" customHeight="1" x14ac:dyDescent="0.2">
      <c r="A9" s="414"/>
      <c r="B9" s="415" t="s">
        <v>317</v>
      </c>
      <c r="C9" s="415" t="s">
        <v>63</v>
      </c>
      <c r="D9" s="416" t="s">
        <v>64</v>
      </c>
      <c r="E9" s="414"/>
      <c r="F9" s="417" t="s">
        <v>317</v>
      </c>
      <c r="G9" s="417" t="s">
        <v>63</v>
      </c>
      <c r="H9" s="416" t="s">
        <v>64</v>
      </c>
      <c r="I9" s="414"/>
      <c r="J9" s="417" t="s">
        <v>317</v>
      </c>
      <c r="K9" s="417" t="s">
        <v>63</v>
      </c>
      <c r="L9" s="416" t="s">
        <v>64</v>
      </c>
      <c r="M9" s="414"/>
      <c r="N9" s="415" t="s">
        <v>317</v>
      </c>
      <c r="O9" s="415" t="s">
        <v>63</v>
      </c>
      <c r="P9" s="416" t="s">
        <v>64</v>
      </c>
      <c r="Q9" s="414"/>
      <c r="R9" s="417" t="s">
        <v>317</v>
      </c>
      <c r="S9" s="417" t="s">
        <v>63</v>
      </c>
      <c r="T9" s="416" t="s">
        <v>64</v>
      </c>
      <c r="U9" s="414"/>
      <c r="V9" s="417" t="s">
        <v>317</v>
      </c>
      <c r="W9" s="417" t="s">
        <v>63</v>
      </c>
      <c r="X9" s="416" t="s">
        <v>64</v>
      </c>
    </row>
    <row r="10" spans="1:28" ht="18" customHeight="1" x14ac:dyDescent="0.2">
      <c r="A10" s="418"/>
      <c r="B10" s="419" t="s">
        <v>318</v>
      </c>
      <c r="C10" s="420">
        <v>600</v>
      </c>
      <c r="D10" s="421"/>
      <c r="E10" s="423"/>
      <c r="F10" s="419"/>
      <c r="G10" s="448"/>
      <c r="H10" s="429"/>
      <c r="I10" s="494"/>
      <c r="J10" s="419"/>
      <c r="K10" s="420"/>
      <c r="L10" s="429"/>
      <c r="M10" s="418"/>
      <c r="N10" s="419" t="s">
        <v>319</v>
      </c>
      <c r="O10" s="422">
        <v>2720</v>
      </c>
      <c r="P10" s="421"/>
      <c r="Q10" s="423"/>
      <c r="R10" s="419" t="s">
        <v>320</v>
      </c>
      <c r="S10" s="537" t="s">
        <v>321</v>
      </c>
      <c r="T10" s="496" t="s">
        <v>322</v>
      </c>
      <c r="U10" s="423"/>
      <c r="V10" s="419" t="s">
        <v>323</v>
      </c>
      <c r="W10" s="420">
        <v>940</v>
      </c>
      <c r="X10" s="429"/>
    </row>
    <row r="11" spans="1:28" ht="18" customHeight="1" x14ac:dyDescent="0.2">
      <c r="A11" s="418"/>
      <c r="B11" s="419" t="s">
        <v>324</v>
      </c>
      <c r="C11" s="420">
        <v>400</v>
      </c>
      <c r="D11" s="421"/>
      <c r="E11" s="423"/>
      <c r="F11" s="419"/>
      <c r="G11" s="448"/>
      <c r="H11" s="429"/>
      <c r="I11" s="494"/>
      <c r="J11" s="419"/>
      <c r="K11" s="448"/>
      <c r="L11" s="429"/>
      <c r="M11" s="418"/>
      <c r="N11" s="419" t="s">
        <v>326</v>
      </c>
      <c r="O11" s="422">
        <v>2140</v>
      </c>
      <c r="P11" s="421"/>
      <c r="Q11" s="423"/>
      <c r="R11" s="419" t="s">
        <v>327</v>
      </c>
      <c r="S11" s="420">
        <v>2650</v>
      </c>
      <c r="T11" s="429"/>
      <c r="U11" s="423"/>
      <c r="V11" s="419" t="s">
        <v>328</v>
      </c>
      <c r="W11" s="420">
        <v>5240</v>
      </c>
      <c r="X11" s="429"/>
    </row>
    <row r="12" spans="1:28" ht="18" customHeight="1" x14ac:dyDescent="0.2">
      <c r="A12" s="418"/>
      <c r="B12" s="419" t="s">
        <v>325</v>
      </c>
      <c r="C12" s="420">
        <v>730</v>
      </c>
      <c r="D12" s="421"/>
      <c r="E12" s="418"/>
      <c r="F12" s="454"/>
      <c r="G12" s="554"/>
      <c r="H12" s="421"/>
      <c r="I12" s="494"/>
      <c r="J12" s="419"/>
      <c r="K12" s="448"/>
      <c r="L12" s="429"/>
      <c r="M12" s="418"/>
      <c r="N12" s="419" t="s">
        <v>330</v>
      </c>
      <c r="O12" s="422">
        <v>1230</v>
      </c>
      <c r="P12" s="421"/>
      <c r="Q12" s="423"/>
      <c r="R12" s="419" t="s">
        <v>331</v>
      </c>
      <c r="S12" s="420">
        <v>3830</v>
      </c>
      <c r="T12" s="429"/>
      <c r="U12" s="423"/>
      <c r="V12" s="419" t="s">
        <v>332</v>
      </c>
      <c r="W12" s="420">
        <v>1020</v>
      </c>
      <c r="X12" s="429"/>
    </row>
    <row r="13" spans="1:28" ht="18" customHeight="1" x14ac:dyDescent="0.2">
      <c r="A13" s="418"/>
      <c r="B13" s="419" t="s">
        <v>329</v>
      </c>
      <c r="C13" s="420">
        <v>590</v>
      </c>
      <c r="D13" s="421"/>
      <c r="E13" s="418"/>
      <c r="F13" s="424"/>
      <c r="G13" s="425"/>
      <c r="H13" s="421"/>
      <c r="I13" s="414"/>
      <c r="J13" s="454"/>
      <c r="K13" s="554"/>
      <c r="L13" s="421"/>
      <c r="M13" s="418"/>
      <c r="N13" s="424"/>
      <c r="O13" s="425"/>
      <c r="P13" s="421"/>
      <c r="Q13" s="423"/>
      <c r="R13" s="419" t="s">
        <v>333</v>
      </c>
      <c r="S13" s="420">
        <v>1830</v>
      </c>
      <c r="T13" s="429"/>
      <c r="U13" s="418"/>
      <c r="V13" s="454"/>
      <c r="W13" s="497"/>
      <c r="X13" s="421"/>
    </row>
    <row r="14" spans="1:28" ht="18" customHeight="1" x14ac:dyDescent="0.2">
      <c r="A14" s="418"/>
      <c r="B14" s="419" t="s">
        <v>334</v>
      </c>
      <c r="C14" s="420">
        <v>140</v>
      </c>
      <c r="D14" s="421"/>
      <c r="E14" s="418"/>
      <c r="F14" s="424"/>
      <c r="G14" s="425"/>
      <c r="H14" s="421"/>
      <c r="I14" s="418"/>
      <c r="J14" s="424"/>
      <c r="K14" s="425"/>
      <c r="L14" s="421"/>
      <c r="M14" s="418"/>
      <c r="N14" s="426"/>
      <c r="O14" s="427"/>
      <c r="P14" s="421"/>
      <c r="Q14" s="423"/>
      <c r="R14" s="419" t="s">
        <v>335</v>
      </c>
      <c r="S14" s="420">
        <v>4810</v>
      </c>
      <c r="T14" s="429"/>
      <c r="U14" s="418"/>
      <c r="V14" s="424"/>
      <c r="W14" s="425"/>
      <c r="X14" s="421"/>
    </row>
    <row r="15" spans="1:28" ht="18" customHeight="1" x14ac:dyDescent="0.2">
      <c r="A15" s="418"/>
      <c r="B15" s="419"/>
      <c r="C15" s="420"/>
      <c r="D15" s="421"/>
      <c r="E15" s="418"/>
      <c r="F15" s="424"/>
      <c r="G15" s="425"/>
      <c r="H15" s="421"/>
      <c r="I15" s="418"/>
      <c r="J15" s="424"/>
      <c r="K15" s="425"/>
      <c r="L15" s="421"/>
      <c r="M15" s="418"/>
      <c r="N15" s="424"/>
      <c r="O15" s="425"/>
      <c r="P15" s="421"/>
      <c r="Q15" s="423"/>
      <c r="R15" s="419" t="s">
        <v>336</v>
      </c>
      <c r="S15" s="420">
        <v>1650</v>
      </c>
      <c r="T15" s="429"/>
      <c r="U15" s="418"/>
      <c r="V15" s="424"/>
      <c r="W15" s="425"/>
      <c r="X15" s="421"/>
    </row>
    <row r="16" spans="1:28" ht="18" customHeight="1" x14ac:dyDescent="0.2">
      <c r="A16" s="418"/>
      <c r="B16" s="428"/>
      <c r="C16" s="425"/>
      <c r="D16" s="421"/>
      <c r="E16" s="418"/>
      <c r="F16" s="424"/>
      <c r="G16" s="425"/>
      <c r="H16" s="421"/>
      <c r="I16" s="418"/>
      <c r="J16" s="424"/>
      <c r="K16" s="425"/>
      <c r="L16" s="421"/>
      <c r="M16" s="418"/>
      <c r="N16" s="424"/>
      <c r="O16" s="425"/>
      <c r="P16" s="421"/>
      <c r="Q16" s="423"/>
      <c r="R16" s="419" t="s">
        <v>337</v>
      </c>
      <c r="S16" s="420">
        <v>1760</v>
      </c>
      <c r="T16" s="429"/>
      <c r="U16" s="418"/>
      <c r="V16" s="424"/>
      <c r="W16" s="425"/>
      <c r="X16" s="421"/>
    </row>
    <row r="17" spans="1:24" ht="18" customHeight="1" x14ac:dyDescent="0.2">
      <c r="A17" s="418"/>
      <c r="B17" s="424"/>
      <c r="C17" s="425"/>
      <c r="D17" s="421"/>
      <c r="E17" s="418"/>
      <c r="F17" s="424"/>
      <c r="G17" s="425"/>
      <c r="H17" s="421"/>
      <c r="I17" s="418"/>
      <c r="J17" s="424"/>
      <c r="K17" s="425"/>
      <c r="L17" s="421"/>
      <c r="M17" s="418"/>
      <c r="N17" s="424"/>
      <c r="O17" s="425"/>
      <c r="P17" s="421"/>
      <c r="Q17" s="423"/>
      <c r="R17" s="419" t="s">
        <v>338</v>
      </c>
      <c r="S17" s="420">
        <v>2750</v>
      </c>
      <c r="T17" s="429"/>
      <c r="U17" s="418"/>
      <c r="V17" s="424"/>
      <c r="W17" s="425"/>
      <c r="X17" s="421"/>
    </row>
    <row r="18" spans="1:24" ht="18" customHeight="1" x14ac:dyDescent="0.2">
      <c r="A18" s="418"/>
      <c r="B18" s="424"/>
      <c r="C18" s="425"/>
      <c r="D18" s="421"/>
      <c r="E18" s="418"/>
      <c r="F18" s="424"/>
      <c r="G18" s="425"/>
      <c r="H18" s="421"/>
      <c r="I18" s="418"/>
      <c r="J18" s="424"/>
      <c r="K18" s="425"/>
      <c r="L18" s="421"/>
      <c r="M18" s="418"/>
      <c r="N18" s="424"/>
      <c r="O18" s="425"/>
      <c r="P18" s="421"/>
      <c r="Q18" s="423"/>
      <c r="R18" s="419" t="s">
        <v>339</v>
      </c>
      <c r="S18" s="420">
        <v>680</v>
      </c>
      <c r="T18" s="429"/>
      <c r="U18" s="418"/>
      <c r="V18" s="424"/>
      <c r="W18" s="425"/>
      <c r="X18" s="421"/>
    </row>
    <row r="19" spans="1:24" ht="18" customHeight="1" x14ac:dyDescent="0.2">
      <c r="A19" s="418"/>
      <c r="B19" s="424"/>
      <c r="C19" s="425"/>
      <c r="D19" s="421"/>
      <c r="E19" s="418"/>
      <c r="F19" s="424"/>
      <c r="G19" s="425"/>
      <c r="H19" s="421"/>
      <c r="I19" s="418"/>
      <c r="J19" s="424"/>
      <c r="K19" s="425"/>
      <c r="L19" s="421"/>
      <c r="M19" s="418"/>
      <c r="N19" s="424"/>
      <c r="O19" s="425"/>
      <c r="P19" s="421"/>
      <c r="Q19" s="423"/>
      <c r="R19" s="419" t="s">
        <v>340</v>
      </c>
      <c r="S19" s="420">
        <v>1730</v>
      </c>
      <c r="T19" s="429"/>
      <c r="U19" s="418"/>
      <c r="V19" s="424"/>
      <c r="W19" s="425"/>
      <c r="X19" s="421"/>
    </row>
    <row r="20" spans="1:24" ht="18" customHeight="1" x14ac:dyDescent="0.2">
      <c r="A20" s="418"/>
      <c r="B20" s="424"/>
      <c r="C20" s="425"/>
      <c r="D20" s="421"/>
      <c r="E20" s="418"/>
      <c r="F20" s="424"/>
      <c r="G20" s="425"/>
      <c r="H20" s="421"/>
      <c r="I20" s="418"/>
      <c r="J20" s="424"/>
      <c r="K20" s="425"/>
      <c r="L20" s="421"/>
      <c r="M20" s="418"/>
      <c r="N20" s="424"/>
      <c r="O20" s="425"/>
      <c r="P20" s="421"/>
      <c r="Q20" s="423"/>
      <c r="R20" s="419" t="s">
        <v>341</v>
      </c>
      <c r="S20" s="420">
        <v>1710</v>
      </c>
      <c r="T20" s="429"/>
      <c r="U20" s="418"/>
      <c r="V20" s="424"/>
      <c r="W20" s="425"/>
      <c r="X20" s="421"/>
    </row>
    <row r="21" spans="1:24" ht="18" customHeight="1" x14ac:dyDescent="0.2">
      <c r="A21" s="418"/>
      <c r="B21" s="424"/>
      <c r="C21" s="425"/>
      <c r="D21" s="421"/>
      <c r="E21" s="418"/>
      <c r="F21" s="424"/>
      <c r="G21" s="425"/>
      <c r="H21" s="421"/>
      <c r="I21" s="418"/>
      <c r="J21" s="424"/>
      <c r="K21" s="425"/>
      <c r="L21" s="421"/>
      <c r="M21" s="418"/>
      <c r="N21" s="424"/>
      <c r="O21" s="425"/>
      <c r="P21" s="421"/>
      <c r="Q21" s="423"/>
      <c r="R21" s="419" t="s">
        <v>342</v>
      </c>
      <c r="S21" s="420">
        <v>2200</v>
      </c>
      <c r="T21" s="429"/>
      <c r="U21" s="418"/>
      <c r="V21" s="424"/>
      <c r="W21" s="425"/>
      <c r="X21" s="421"/>
    </row>
    <row r="22" spans="1:24" ht="18" customHeight="1" x14ac:dyDescent="0.2">
      <c r="A22" s="418"/>
      <c r="B22" s="424"/>
      <c r="C22" s="425"/>
      <c r="D22" s="421"/>
      <c r="E22" s="418"/>
      <c r="F22" s="424"/>
      <c r="G22" s="425"/>
      <c r="H22" s="421"/>
      <c r="I22" s="418"/>
      <c r="J22" s="424"/>
      <c r="K22" s="425"/>
      <c r="L22" s="421"/>
      <c r="M22" s="418"/>
      <c r="N22" s="424"/>
      <c r="O22" s="425"/>
      <c r="P22" s="421"/>
      <c r="Q22" s="423"/>
      <c r="R22" s="419" t="s">
        <v>343</v>
      </c>
      <c r="S22" s="420">
        <v>1520</v>
      </c>
      <c r="T22" s="429"/>
      <c r="U22" s="418"/>
      <c r="V22" s="424"/>
      <c r="W22" s="425"/>
      <c r="X22" s="421"/>
    </row>
    <row r="23" spans="1:24" ht="18" customHeight="1" x14ac:dyDescent="0.2">
      <c r="A23" s="418"/>
      <c r="B23" s="424"/>
      <c r="C23" s="425"/>
      <c r="D23" s="421"/>
      <c r="E23" s="418"/>
      <c r="F23" s="424"/>
      <c r="G23" s="425"/>
      <c r="H23" s="421"/>
      <c r="I23" s="418"/>
      <c r="J23" s="424"/>
      <c r="K23" s="425"/>
      <c r="L23" s="421"/>
      <c r="M23" s="418"/>
      <c r="N23" s="424"/>
      <c r="O23" s="425"/>
      <c r="P23" s="421"/>
      <c r="Q23" s="495"/>
      <c r="R23" s="419" t="s">
        <v>344</v>
      </c>
      <c r="S23" s="420">
        <f>SUM(S11:S22)</f>
        <v>27120</v>
      </c>
      <c r="T23" s="429">
        <f>SUM(T11:T22)</f>
        <v>0</v>
      </c>
      <c r="U23" s="418"/>
      <c r="V23" s="424"/>
      <c r="W23" s="425"/>
      <c r="X23" s="421"/>
    </row>
    <row r="24" spans="1:24" ht="18" customHeight="1" x14ac:dyDescent="0.2">
      <c r="A24" s="418"/>
      <c r="B24" s="424"/>
      <c r="C24" s="425"/>
      <c r="D24" s="421"/>
      <c r="E24" s="418"/>
      <c r="F24" s="424"/>
      <c r="G24" s="425"/>
      <c r="H24" s="421"/>
      <c r="I24" s="418"/>
      <c r="J24" s="424"/>
      <c r="K24" s="425"/>
      <c r="L24" s="421"/>
      <c r="M24" s="418"/>
      <c r="N24" s="424"/>
      <c r="O24" s="425"/>
      <c r="P24" s="421"/>
      <c r="Q24" s="423"/>
      <c r="R24" s="419" t="s">
        <v>345</v>
      </c>
      <c r="S24" s="420">
        <v>2830</v>
      </c>
      <c r="T24" s="429"/>
      <c r="U24" s="418"/>
      <c r="V24" s="424"/>
      <c r="W24" s="425"/>
      <c r="X24" s="421"/>
    </row>
    <row r="25" spans="1:24" ht="18" customHeight="1" x14ac:dyDescent="0.2">
      <c r="A25" s="418"/>
      <c r="B25" s="424"/>
      <c r="C25" s="425"/>
      <c r="D25" s="421"/>
      <c r="E25" s="418"/>
      <c r="F25" s="424"/>
      <c r="G25" s="425"/>
      <c r="H25" s="421"/>
      <c r="I25" s="418"/>
      <c r="J25" s="424"/>
      <c r="K25" s="425"/>
      <c r="L25" s="421"/>
      <c r="M25" s="418"/>
      <c r="N25" s="424"/>
      <c r="O25" s="425"/>
      <c r="P25" s="421"/>
      <c r="Q25" s="423"/>
      <c r="R25" s="419" t="s">
        <v>346</v>
      </c>
      <c r="S25" s="420">
        <v>3950</v>
      </c>
      <c r="T25" s="429"/>
      <c r="U25" s="418"/>
      <c r="V25" s="424"/>
      <c r="W25" s="425"/>
      <c r="X25" s="421"/>
    </row>
    <row r="26" spans="1:24" ht="18" customHeight="1" x14ac:dyDescent="0.2">
      <c r="A26" s="418"/>
      <c r="B26" s="424"/>
      <c r="C26" s="425"/>
      <c r="D26" s="421"/>
      <c r="E26" s="418"/>
      <c r="F26" s="424"/>
      <c r="G26" s="425"/>
      <c r="H26" s="421"/>
      <c r="I26" s="418"/>
      <c r="J26" s="424"/>
      <c r="K26" s="425"/>
      <c r="L26" s="421"/>
      <c r="M26" s="418"/>
      <c r="N26" s="424"/>
      <c r="O26" s="425"/>
      <c r="P26" s="421"/>
      <c r="Q26" s="423"/>
      <c r="R26" s="419" t="s">
        <v>347</v>
      </c>
      <c r="S26" s="420">
        <v>1650</v>
      </c>
      <c r="T26" s="429"/>
      <c r="U26" s="418"/>
      <c r="V26" s="424"/>
      <c r="W26" s="425"/>
      <c r="X26" s="421"/>
    </row>
    <row r="27" spans="1:24" ht="18" customHeight="1" x14ac:dyDescent="0.2">
      <c r="A27" s="418"/>
      <c r="B27" s="424"/>
      <c r="C27" s="425"/>
      <c r="D27" s="421"/>
      <c r="E27" s="418"/>
      <c r="F27" s="424"/>
      <c r="G27" s="425"/>
      <c r="H27" s="421"/>
      <c r="I27" s="418"/>
      <c r="J27" s="424"/>
      <c r="K27" s="425"/>
      <c r="L27" s="421"/>
      <c r="M27" s="418"/>
      <c r="N27" s="424"/>
      <c r="O27" s="425"/>
      <c r="P27" s="421"/>
      <c r="Q27" s="423"/>
      <c r="R27" s="430"/>
      <c r="S27" s="431"/>
      <c r="T27" s="429"/>
      <c r="U27" s="418"/>
      <c r="V27" s="424"/>
      <c r="W27" s="425"/>
      <c r="X27" s="421"/>
    </row>
    <row r="28" spans="1:24" ht="18" customHeight="1" thickBot="1" x14ac:dyDescent="0.25">
      <c r="A28" s="764" t="s">
        <v>348</v>
      </c>
      <c r="B28" s="765"/>
      <c r="C28" s="432">
        <f>SUM(C10:C27)</f>
        <v>2460</v>
      </c>
      <c r="D28" s="433">
        <f>SUM(D10:D27)</f>
        <v>0</v>
      </c>
      <c r="E28" s="764" t="s">
        <v>348</v>
      </c>
      <c r="F28" s="765"/>
      <c r="G28" s="432">
        <f>SUM(G10:G27)</f>
        <v>0</v>
      </c>
      <c r="H28" s="434">
        <f>SUM(H10:H27)</f>
        <v>0</v>
      </c>
      <c r="I28" s="766" t="s">
        <v>348</v>
      </c>
      <c r="J28" s="767"/>
      <c r="K28" s="435">
        <f>SUM(K10:K27)</f>
        <v>0</v>
      </c>
      <c r="L28" s="433">
        <f>SUM(L10:L27)</f>
        <v>0</v>
      </c>
      <c r="M28" s="764" t="s">
        <v>348</v>
      </c>
      <c r="N28" s="765"/>
      <c r="O28" s="432">
        <f>SUM(O10:O27)</f>
        <v>6090</v>
      </c>
      <c r="P28" s="433">
        <f>SUM(P10:P27)</f>
        <v>0</v>
      </c>
      <c r="Q28" s="768" t="s">
        <v>348</v>
      </c>
      <c r="R28" s="769"/>
      <c r="S28" s="436">
        <f>SUM(S23:S26)</f>
        <v>35550</v>
      </c>
      <c r="T28" s="433">
        <f>SUM(T23:T26)</f>
        <v>0</v>
      </c>
      <c r="U28" s="764" t="s">
        <v>348</v>
      </c>
      <c r="V28" s="765"/>
      <c r="W28" s="432">
        <f>SUM(W10:W27)</f>
        <v>7200</v>
      </c>
      <c r="X28" s="433">
        <f>SUM(X10:X27)</f>
        <v>0</v>
      </c>
    </row>
    <row r="29" spans="1:24" ht="18.75" customHeight="1" thickBot="1" x14ac:dyDescent="0.25">
      <c r="A29" s="129" t="s">
        <v>494</v>
      </c>
      <c r="B29" s="129"/>
      <c r="C29" s="129"/>
      <c r="U29" s="762" t="s">
        <v>349</v>
      </c>
      <c r="V29" s="763"/>
      <c r="W29" s="432">
        <f>SUM(C28,G28,K28,O28,S28,W28)</f>
        <v>51300</v>
      </c>
      <c r="X29" s="437">
        <f>SUM(D28,H28,L28,P28,T28,X28)</f>
        <v>0</v>
      </c>
    </row>
    <row r="30" spans="1:24" ht="14" x14ac:dyDescent="0.2">
      <c r="U30" s="438"/>
      <c r="V30" s="438"/>
      <c r="W30" s="439"/>
      <c r="X30" s="440"/>
    </row>
    <row r="31" spans="1:24" ht="19" x14ac:dyDescent="0.2">
      <c r="B31" s="405" t="s">
        <v>114</v>
      </c>
      <c r="C31" s="406" t="s">
        <v>115</v>
      </c>
      <c r="L31" s="441" t="s">
        <v>350</v>
      </c>
      <c r="Q31" s="153"/>
      <c r="R31" s="153" t="s">
        <v>117</v>
      </c>
      <c r="X31" s="442"/>
    </row>
    <row r="32" spans="1:24" ht="16.5" x14ac:dyDescent="0.2">
      <c r="B32" s="498"/>
      <c r="Q32" s="153"/>
      <c r="R32" s="153" t="s">
        <v>118</v>
      </c>
      <c r="X32" s="443"/>
    </row>
    <row r="33" spans="2:28" ht="16.5" x14ac:dyDescent="0.2">
      <c r="B33" s="444"/>
      <c r="Q33" s="153"/>
      <c r="R33" s="153" t="s">
        <v>119</v>
      </c>
    </row>
    <row r="36" spans="2:28" x14ac:dyDescent="0.2">
      <c r="Z36" s="445"/>
      <c r="AA36" s="445"/>
      <c r="AB36" s="445"/>
    </row>
    <row r="37" spans="2:28" x14ac:dyDescent="0.2">
      <c r="Z37" s="446"/>
      <c r="AA37" s="446"/>
      <c r="AB37" s="446"/>
    </row>
    <row r="38" spans="2:28" x14ac:dyDescent="0.2">
      <c r="Z38" s="446"/>
      <c r="AA38" s="446"/>
      <c r="AB38" s="446"/>
    </row>
  </sheetData>
  <sheetProtection algorithmName="SHA-512" hashValue="vizRUsSVJJ4LrXKLvJM4OlXYIyuiUkwYSMCYneCL39oymtfrqL+MfLjdljC2F2qnE29e3j4h9gGHrIh4MtRQzw==" saltValue="5iK7yeNGsRG0Jcz4+ePmhw==" spinCount="100000" sheet="1" objects="1" scenarios="1" formatCells="0" formatColumns="0" formatRows="0" insertColumns="0" insertRows="0" insertHyperlinks="0" deleteColumns="0" deleteRows="0" sort="0" autoFilter="0" pivotTables="0"/>
  <mergeCells count="27">
    <mergeCell ref="Q1:R2"/>
    <mergeCell ref="S1:S2"/>
    <mergeCell ref="T1:V2"/>
    <mergeCell ref="A3:B4"/>
    <mergeCell ref="C3:G4"/>
    <mergeCell ref="J3:J4"/>
    <mergeCell ref="K3:V4"/>
    <mergeCell ref="A1:B2"/>
    <mergeCell ref="C1:G2"/>
    <mergeCell ref="H1:I2"/>
    <mergeCell ref="J1:J2"/>
    <mergeCell ref="K1:O2"/>
    <mergeCell ref="P1:P2"/>
    <mergeCell ref="W3:X4"/>
    <mergeCell ref="A7:D8"/>
    <mergeCell ref="E7:H8"/>
    <mergeCell ref="I7:L8"/>
    <mergeCell ref="M7:P8"/>
    <mergeCell ref="Q7:T8"/>
    <mergeCell ref="U7:X8"/>
    <mergeCell ref="U29:V29"/>
    <mergeCell ref="A28:B28"/>
    <mergeCell ref="E28:F28"/>
    <mergeCell ref="I28:J28"/>
    <mergeCell ref="M28:N28"/>
    <mergeCell ref="Q28:R28"/>
    <mergeCell ref="U28:V28"/>
  </mergeCells>
  <phoneticPr fontId="4"/>
  <conditionalFormatting sqref="H10:H12 P10:P12 X10:X13 D10:D15 L11:L13 T11:T22 P14:P15 T24:T26">
    <cfRule type="cellIs" dxfId="21" priority="1" stopIfTrue="1" operator="lessThan">
      <formula>C10</formula>
    </cfRule>
    <cfRule type="cellIs" dxfId="20" priority="2" stopIfTrue="1" operator="greaterThan">
      <formula>C10</formula>
    </cfRule>
  </conditionalFormatting>
  <printOptions horizontalCentered="1"/>
  <pageMargins left="0.39370078740157483" right="0.39370078740157483" top="0.77" bottom="0.39370078740157483" header="0.4" footer="0.51181102362204722"/>
  <pageSetup paperSize="9" scale="75" orientation="landscape" horizontalDpi="300" verticalDpi="300" r:id="rId1"/>
  <headerFooter alignWithMargins="0">
    <oddHeader>&amp;L&amp;14新聞折込広告部数明細表</oddHeader>
    <oddFooter>&amp;L&amp;14長野県　中信地区－１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1"/>
  <sheetViews>
    <sheetView showGridLines="0" showZeros="0" view="pageBreakPreview" zoomScale="80" zoomScaleNormal="50" zoomScaleSheetLayoutView="80" workbookViewId="0">
      <pane ySplit="9" topLeftCell="A10" activePane="bottomLeft" state="frozen"/>
      <selection activeCell="F20" sqref="F20"/>
      <selection pane="bottomLeft" activeCell="F20" sqref="F20"/>
    </sheetView>
  </sheetViews>
  <sheetFormatPr defaultColWidth="9" defaultRowHeight="13" x14ac:dyDescent="0.2"/>
  <cols>
    <col min="1" max="1" width="3.08984375" style="406" customWidth="1"/>
    <col min="2" max="2" width="11.7265625" style="406" customWidth="1"/>
    <col min="3" max="4" width="7.7265625" style="406" customWidth="1"/>
    <col min="5" max="5" width="3.08984375" style="406" customWidth="1"/>
    <col min="6" max="6" width="11.7265625" style="406" customWidth="1"/>
    <col min="7" max="8" width="7.7265625" style="406" customWidth="1"/>
    <col min="9" max="9" width="3.08984375" style="406" customWidth="1"/>
    <col min="10" max="10" width="11.7265625" style="406" customWidth="1"/>
    <col min="11" max="12" width="7.7265625" style="406" customWidth="1"/>
    <col min="13" max="13" width="3.08984375" style="406" customWidth="1"/>
    <col min="14" max="14" width="11.7265625" style="406" customWidth="1"/>
    <col min="15" max="16" width="7.7265625" style="406" customWidth="1"/>
    <col min="17" max="17" width="3.08984375" style="406" customWidth="1"/>
    <col min="18" max="18" width="11.7265625" style="406" customWidth="1"/>
    <col min="19" max="20" width="7.7265625" style="406" customWidth="1"/>
    <col min="21" max="21" width="3.08984375" style="406" customWidth="1"/>
    <col min="22" max="22" width="11.7265625" style="406" customWidth="1"/>
    <col min="23" max="24" width="7.7265625" style="406" customWidth="1"/>
    <col min="25" max="16384" width="9" style="406"/>
  </cols>
  <sheetData>
    <row r="1" spans="1:24" ht="15.75" customHeight="1" x14ac:dyDescent="0.2">
      <c r="A1" s="796" t="s">
        <v>304</v>
      </c>
      <c r="B1" s="797"/>
      <c r="C1" s="784"/>
      <c r="D1" s="798"/>
      <c r="E1" s="798"/>
      <c r="F1" s="798"/>
      <c r="G1" s="798"/>
      <c r="H1" s="806" t="s">
        <v>178</v>
      </c>
      <c r="I1" s="807"/>
      <c r="J1" s="788" t="s">
        <v>305</v>
      </c>
      <c r="K1" s="810"/>
      <c r="L1" s="811"/>
      <c r="M1" s="811"/>
      <c r="N1" s="811"/>
      <c r="O1" s="812"/>
      <c r="P1" s="788" t="s">
        <v>54</v>
      </c>
      <c r="Q1" s="784"/>
      <c r="R1" s="785"/>
      <c r="S1" s="788" t="s">
        <v>307</v>
      </c>
      <c r="T1" s="790"/>
      <c r="U1" s="791"/>
      <c r="V1" s="792"/>
    </row>
    <row r="2" spans="1:24" ht="15.75" customHeight="1" x14ac:dyDescent="0.2">
      <c r="A2" s="796"/>
      <c r="B2" s="797"/>
      <c r="C2" s="786"/>
      <c r="D2" s="799"/>
      <c r="E2" s="799"/>
      <c r="F2" s="799"/>
      <c r="G2" s="799"/>
      <c r="H2" s="808"/>
      <c r="I2" s="809"/>
      <c r="J2" s="789"/>
      <c r="K2" s="813"/>
      <c r="L2" s="814"/>
      <c r="M2" s="814"/>
      <c r="N2" s="814"/>
      <c r="O2" s="815"/>
      <c r="P2" s="789"/>
      <c r="Q2" s="786"/>
      <c r="R2" s="787"/>
      <c r="S2" s="789"/>
      <c r="T2" s="793"/>
      <c r="U2" s="794"/>
      <c r="V2" s="795"/>
    </row>
    <row r="3" spans="1:24" ht="15.75" customHeight="1" x14ac:dyDescent="0.2">
      <c r="A3" s="796" t="s">
        <v>308</v>
      </c>
      <c r="B3" s="797"/>
      <c r="C3" s="784"/>
      <c r="D3" s="798"/>
      <c r="E3" s="798"/>
      <c r="F3" s="798"/>
      <c r="G3" s="798"/>
      <c r="H3" s="407"/>
      <c r="I3" s="408"/>
      <c r="J3" s="788" t="s">
        <v>309</v>
      </c>
      <c r="K3" s="800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2"/>
      <c r="W3" s="770" t="s">
        <v>351</v>
      </c>
      <c r="X3" s="771"/>
    </row>
    <row r="4" spans="1:24" ht="15.75" customHeight="1" x14ac:dyDescent="0.2">
      <c r="A4" s="796"/>
      <c r="B4" s="797"/>
      <c r="C4" s="786"/>
      <c r="D4" s="799"/>
      <c r="E4" s="799"/>
      <c r="F4" s="799"/>
      <c r="G4" s="799"/>
      <c r="H4" s="409"/>
      <c r="I4" s="410"/>
      <c r="J4" s="789"/>
      <c r="K4" s="803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5"/>
      <c r="W4" s="770"/>
      <c r="X4" s="771"/>
    </row>
    <row r="6" spans="1:24" ht="17" thickBot="1" x14ac:dyDescent="0.25">
      <c r="A6" s="411" t="s">
        <v>352</v>
      </c>
      <c r="X6" s="412" t="str">
        <f>IF(SUM(X15,X27,X37)&gt;=1,SUM(X15,X27,X37),"")</f>
        <v/>
      </c>
    </row>
    <row r="7" spans="1:24" ht="17.25" customHeight="1" x14ac:dyDescent="0.2">
      <c r="A7" s="772" t="s">
        <v>312</v>
      </c>
      <c r="B7" s="773"/>
      <c r="C7" s="773"/>
      <c r="D7" s="774"/>
      <c r="E7" s="772"/>
      <c r="F7" s="773"/>
      <c r="G7" s="773"/>
      <c r="H7" s="774"/>
      <c r="I7" s="772"/>
      <c r="J7" s="773"/>
      <c r="K7" s="773"/>
      <c r="L7" s="774"/>
      <c r="M7" s="772" t="s">
        <v>314</v>
      </c>
      <c r="N7" s="773"/>
      <c r="O7" s="773"/>
      <c r="P7" s="774"/>
      <c r="Q7" s="778" t="s">
        <v>315</v>
      </c>
      <c r="R7" s="779"/>
      <c r="S7" s="779"/>
      <c r="T7" s="780"/>
      <c r="U7" s="772" t="s">
        <v>316</v>
      </c>
      <c r="V7" s="773"/>
      <c r="W7" s="773"/>
      <c r="X7" s="774"/>
    </row>
    <row r="8" spans="1:24" ht="17.25" customHeight="1" x14ac:dyDescent="0.2">
      <c r="A8" s="775"/>
      <c r="B8" s="776"/>
      <c r="C8" s="776"/>
      <c r="D8" s="777"/>
      <c r="E8" s="775"/>
      <c r="F8" s="776"/>
      <c r="G8" s="776"/>
      <c r="H8" s="777"/>
      <c r="I8" s="775"/>
      <c r="J8" s="776"/>
      <c r="K8" s="776"/>
      <c r="L8" s="777"/>
      <c r="M8" s="775"/>
      <c r="N8" s="776"/>
      <c r="O8" s="776"/>
      <c r="P8" s="777"/>
      <c r="Q8" s="781"/>
      <c r="R8" s="782"/>
      <c r="S8" s="782"/>
      <c r="T8" s="783"/>
      <c r="U8" s="775"/>
      <c r="V8" s="776"/>
      <c r="W8" s="776"/>
      <c r="X8" s="777"/>
    </row>
    <row r="9" spans="1:24" ht="18" customHeight="1" x14ac:dyDescent="0.2">
      <c r="A9" s="414"/>
      <c r="B9" s="415" t="s">
        <v>317</v>
      </c>
      <c r="C9" s="415" t="s">
        <v>63</v>
      </c>
      <c r="D9" s="416" t="s">
        <v>64</v>
      </c>
      <c r="E9" s="414"/>
      <c r="F9" s="417" t="s">
        <v>317</v>
      </c>
      <c r="G9" s="417" t="s">
        <v>63</v>
      </c>
      <c r="H9" s="416" t="s">
        <v>64</v>
      </c>
      <c r="I9" s="414"/>
      <c r="J9" s="415" t="s">
        <v>317</v>
      </c>
      <c r="K9" s="415" t="s">
        <v>63</v>
      </c>
      <c r="L9" s="416" t="s">
        <v>64</v>
      </c>
      <c r="M9" s="414"/>
      <c r="N9" s="415" t="s">
        <v>317</v>
      </c>
      <c r="O9" s="415" t="s">
        <v>63</v>
      </c>
      <c r="P9" s="416" t="s">
        <v>64</v>
      </c>
      <c r="Q9" s="414"/>
      <c r="R9" s="417" t="s">
        <v>317</v>
      </c>
      <c r="S9" s="417" t="s">
        <v>63</v>
      </c>
      <c r="T9" s="416" t="s">
        <v>64</v>
      </c>
      <c r="U9" s="414"/>
      <c r="V9" s="415" t="s">
        <v>317</v>
      </c>
      <c r="W9" s="415" t="s">
        <v>63</v>
      </c>
      <c r="X9" s="416" t="s">
        <v>64</v>
      </c>
    </row>
    <row r="10" spans="1:24" ht="18" customHeight="1" x14ac:dyDescent="0.2">
      <c r="A10" s="418"/>
      <c r="B10" s="419" t="s">
        <v>353</v>
      </c>
      <c r="C10" s="447">
        <v>70</v>
      </c>
      <c r="D10" s="421"/>
      <c r="E10" s="423"/>
      <c r="F10" s="419"/>
      <c r="G10" s="448"/>
      <c r="H10" s="429"/>
      <c r="I10" s="418"/>
      <c r="J10" s="424"/>
      <c r="K10" s="449"/>
      <c r="L10" s="450"/>
      <c r="M10" s="418"/>
      <c r="N10" s="419" t="s">
        <v>354</v>
      </c>
      <c r="O10" s="451">
        <v>2390</v>
      </c>
      <c r="P10" s="421"/>
      <c r="Q10" s="423"/>
      <c r="R10" s="419" t="s">
        <v>353</v>
      </c>
      <c r="S10" s="451">
        <v>2960</v>
      </c>
      <c r="T10" s="429"/>
      <c r="U10" s="418"/>
      <c r="V10" s="424"/>
      <c r="W10" s="425"/>
      <c r="X10" s="450"/>
    </row>
    <row r="11" spans="1:24" ht="18" customHeight="1" x14ac:dyDescent="0.2">
      <c r="A11" s="418"/>
      <c r="B11" s="419" t="s">
        <v>354</v>
      </c>
      <c r="C11" s="420">
        <v>460</v>
      </c>
      <c r="D11" s="421"/>
      <c r="E11" s="418"/>
      <c r="F11" s="430"/>
      <c r="G11" s="431"/>
      <c r="H11" s="421"/>
      <c r="I11" s="418"/>
      <c r="J11" s="424"/>
      <c r="K11" s="449"/>
      <c r="L11" s="450"/>
      <c r="M11" s="418"/>
      <c r="N11" s="419"/>
      <c r="O11" s="452"/>
      <c r="P11" s="421"/>
      <c r="Q11" s="423"/>
      <c r="R11" s="419" t="s">
        <v>354</v>
      </c>
      <c r="S11" s="451">
        <v>7880</v>
      </c>
      <c r="T11" s="429"/>
      <c r="U11" s="418"/>
      <c r="V11" s="424"/>
      <c r="W11" s="425"/>
      <c r="X11" s="450"/>
    </row>
    <row r="12" spans="1:24" ht="18" customHeight="1" x14ac:dyDescent="0.2">
      <c r="A12" s="418"/>
      <c r="B12" s="419" t="s">
        <v>355</v>
      </c>
      <c r="C12" s="453">
        <v>80</v>
      </c>
      <c r="D12" s="421"/>
      <c r="E12" s="418"/>
      <c r="F12" s="424"/>
      <c r="G12" s="425"/>
      <c r="H12" s="421"/>
      <c r="I12" s="418"/>
      <c r="J12" s="424"/>
      <c r="K12" s="449"/>
      <c r="L12" s="450"/>
      <c r="M12" s="418"/>
      <c r="N12" s="424"/>
      <c r="O12" s="425"/>
      <c r="P12" s="421"/>
      <c r="Q12" s="423"/>
      <c r="R12" s="419" t="s">
        <v>356</v>
      </c>
      <c r="S12" s="451">
        <v>1060</v>
      </c>
      <c r="T12" s="429"/>
      <c r="U12" s="418"/>
      <c r="V12" s="424"/>
      <c r="W12" s="425"/>
      <c r="X12" s="450"/>
    </row>
    <row r="13" spans="1:24" ht="18" customHeight="1" x14ac:dyDescent="0.2">
      <c r="A13" s="418"/>
      <c r="B13" s="424"/>
      <c r="C13" s="425"/>
      <c r="D13" s="421"/>
      <c r="E13" s="418"/>
      <c r="F13" s="424"/>
      <c r="G13" s="425"/>
      <c r="H13" s="421"/>
      <c r="I13" s="418"/>
      <c r="J13" s="424"/>
      <c r="K13" s="425"/>
      <c r="L13" s="450"/>
      <c r="M13" s="418"/>
      <c r="N13" s="424"/>
      <c r="O13" s="425"/>
      <c r="P13" s="421"/>
      <c r="Q13" s="418"/>
      <c r="R13" s="454"/>
      <c r="S13" s="455"/>
      <c r="T13" s="421"/>
      <c r="U13" s="418"/>
      <c r="V13" s="424"/>
      <c r="W13" s="425"/>
      <c r="X13" s="450"/>
    </row>
    <row r="14" spans="1:24" ht="18" customHeight="1" thickBot="1" x14ac:dyDescent="0.25">
      <c r="A14" s="764" t="s">
        <v>348</v>
      </c>
      <c r="B14" s="765"/>
      <c r="C14" s="432">
        <f>SUM(C10:C12)</f>
        <v>610</v>
      </c>
      <c r="D14" s="433">
        <f>SUM(D10:D12)</f>
        <v>0</v>
      </c>
      <c r="E14" s="764" t="s">
        <v>348</v>
      </c>
      <c r="F14" s="765"/>
      <c r="G14" s="432">
        <f>SUM(G10:G12)</f>
        <v>0</v>
      </c>
      <c r="H14" s="433">
        <f>SUM(H10:H12)</f>
        <v>0</v>
      </c>
      <c r="I14" s="766" t="s">
        <v>348</v>
      </c>
      <c r="J14" s="767"/>
      <c r="K14" s="456">
        <f>SUM(K10:K12)</f>
        <v>0</v>
      </c>
      <c r="L14" s="457"/>
      <c r="M14" s="764" t="s">
        <v>348</v>
      </c>
      <c r="N14" s="765"/>
      <c r="O14" s="432">
        <f>SUM(O10:O12)</f>
        <v>2390</v>
      </c>
      <c r="P14" s="433">
        <f>SUM(P10:P12)</f>
        <v>0</v>
      </c>
      <c r="Q14" s="764" t="s">
        <v>348</v>
      </c>
      <c r="R14" s="765"/>
      <c r="S14" s="432">
        <f>SUM(S10:S13)</f>
        <v>11900</v>
      </c>
      <c r="T14" s="433">
        <f>SUM(T10:T13)</f>
        <v>0</v>
      </c>
      <c r="U14" s="764" t="s">
        <v>348</v>
      </c>
      <c r="V14" s="765"/>
      <c r="W14" s="456">
        <f>SUM(W10:W12)</f>
        <v>0</v>
      </c>
      <c r="X14" s="457"/>
    </row>
    <row r="15" spans="1:24" ht="18.75" customHeight="1" thickBot="1" x14ac:dyDescent="0.25">
      <c r="U15" s="762" t="s">
        <v>349</v>
      </c>
      <c r="V15" s="763"/>
      <c r="W15" s="432">
        <f>SUM(C14,G14,K14,O14,S14,W14)</f>
        <v>14900</v>
      </c>
      <c r="X15" s="433">
        <f>SUM(D14,H14,L14,P14,T14,X14)</f>
        <v>0</v>
      </c>
    </row>
    <row r="16" spans="1:24" ht="17" thickBot="1" x14ac:dyDescent="0.25">
      <c r="A16" s="411" t="s">
        <v>357</v>
      </c>
    </row>
    <row r="17" spans="1:24" ht="18" customHeight="1" x14ac:dyDescent="0.2">
      <c r="A17" s="458"/>
      <c r="B17" s="459" t="s">
        <v>317</v>
      </c>
      <c r="C17" s="459" t="s">
        <v>63</v>
      </c>
      <c r="D17" s="460" t="s">
        <v>64</v>
      </c>
      <c r="E17" s="458"/>
      <c r="F17" s="459" t="s">
        <v>317</v>
      </c>
      <c r="G17" s="459" t="s">
        <v>63</v>
      </c>
      <c r="H17" s="460" t="s">
        <v>64</v>
      </c>
      <c r="I17" s="458"/>
      <c r="J17" s="459" t="s">
        <v>317</v>
      </c>
      <c r="K17" s="459" t="s">
        <v>63</v>
      </c>
      <c r="L17" s="460" t="s">
        <v>64</v>
      </c>
      <c r="M17" s="458"/>
      <c r="N17" s="459" t="s">
        <v>317</v>
      </c>
      <c r="O17" s="459" t="s">
        <v>63</v>
      </c>
      <c r="P17" s="460" t="s">
        <v>64</v>
      </c>
      <c r="Q17" s="458"/>
      <c r="R17" s="461" t="s">
        <v>317</v>
      </c>
      <c r="S17" s="461" t="s">
        <v>63</v>
      </c>
      <c r="T17" s="460" t="s">
        <v>64</v>
      </c>
      <c r="U17" s="458"/>
      <c r="V17" s="461" t="s">
        <v>317</v>
      </c>
      <c r="W17" s="461" t="s">
        <v>63</v>
      </c>
      <c r="X17" s="460" t="s">
        <v>64</v>
      </c>
    </row>
    <row r="18" spans="1:24" ht="18" customHeight="1" x14ac:dyDescent="0.2">
      <c r="A18" s="418"/>
      <c r="B18" s="419" t="s">
        <v>364</v>
      </c>
      <c r="C18" s="420">
        <v>180</v>
      </c>
      <c r="D18" s="421"/>
      <c r="E18" s="418"/>
      <c r="F18" s="424"/>
      <c r="G18" s="425"/>
      <c r="H18" s="450"/>
      <c r="I18" s="418"/>
      <c r="J18" s="424"/>
      <c r="K18" s="425"/>
      <c r="L18" s="450"/>
      <c r="M18" s="418"/>
      <c r="N18" s="419" t="s">
        <v>359</v>
      </c>
      <c r="O18" s="451">
        <v>730</v>
      </c>
      <c r="P18" s="421"/>
      <c r="Q18" s="423"/>
      <c r="R18" s="419" t="s">
        <v>360</v>
      </c>
      <c r="S18" s="451">
        <v>2580</v>
      </c>
      <c r="T18" s="429"/>
      <c r="U18" s="423"/>
      <c r="V18" s="419" t="s">
        <v>361</v>
      </c>
      <c r="W18" s="451">
        <v>550</v>
      </c>
      <c r="X18" s="429"/>
    </row>
    <row r="19" spans="1:24" ht="18" customHeight="1" x14ac:dyDescent="0.2">
      <c r="A19" s="418"/>
      <c r="B19" s="419"/>
      <c r="C19" s="448"/>
      <c r="D19" s="421"/>
      <c r="E19" s="418"/>
      <c r="F19" s="424"/>
      <c r="G19" s="425"/>
      <c r="H19" s="450"/>
      <c r="I19" s="418"/>
      <c r="J19" s="424"/>
      <c r="K19" s="425"/>
      <c r="L19" s="450"/>
      <c r="M19" s="418" t="s">
        <v>485</v>
      </c>
      <c r="N19" s="419" t="s">
        <v>362</v>
      </c>
      <c r="O19" s="451">
        <v>1200</v>
      </c>
      <c r="P19" s="421"/>
      <c r="Q19" s="423"/>
      <c r="R19" s="419" t="s">
        <v>358</v>
      </c>
      <c r="S19" s="451">
        <v>2710</v>
      </c>
      <c r="T19" s="429"/>
      <c r="U19" s="423"/>
      <c r="V19" s="499"/>
      <c r="W19" s="500"/>
      <c r="X19" s="429"/>
    </row>
    <row r="20" spans="1:24" ht="18" customHeight="1" x14ac:dyDescent="0.2">
      <c r="A20" s="418"/>
      <c r="B20" s="419"/>
      <c r="C20" s="448"/>
      <c r="D20" s="421"/>
      <c r="E20" s="418"/>
      <c r="F20" s="424"/>
      <c r="G20" s="425"/>
      <c r="H20" s="450"/>
      <c r="I20" s="418"/>
      <c r="J20" s="424"/>
      <c r="K20" s="425"/>
      <c r="L20" s="450"/>
      <c r="M20" s="418"/>
      <c r="N20" s="562"/>
      <c r="O20" s="464"/>
      <c r="P20" s="421"/>
      <c r="Q20" s="423"/>
      <c r="R20" s="419" t="s">
        <v>483</v>
      </c>
      <c r="S20" s="451">
        <v>1950</v>
      </c>
      <c r="T20" s="429"/>
      <c r="U20" s="418"/>
      <c r="V20" s="430"/>
      <c r="W20" s="431"/>
      <c r="X20" s="421"/>
    </row>
    <row r="21" spans="1:24" ht="18" customHeight="1" x14ac:dyDescent="0.2">
      <c r="A21" s="418"/>
      <c r="B21" s="419"/>
      <c r="C21" s="420"/>
      <c r="D21" s="421"/>
      <c r="E21" s="418"/>
      <c r="F21" s="424"/>
      <c r="G21" s="425"/>
      <c r="H21" s="450"/>
      <c r="I21" s="418"/>
      <c r="J21" s="424"/>
      <c r="K21" s="425"/>
      <c r="L21" s="450"/>
      <c r="M21" s="418"/>
      <c r="N21" s="424"/>
      <c r="O21" s="425"/>
      <c r="P21" s="421"/>
      <c r="Q21" s="423"/>
      <c r="R21" s="419" t="s">
        <v>365</v>
      </c>
      <c r="S21" s="451">
        <v>3490</v>
      </c>
      <c r="T21" s="429"/>
      <c r="U21" s="418"/>
      <c r="V21" s="424"/>
      <c r="W21" s="425"/>
      <c r="X21" s="421"/>
    </row>
    <row r="22" spans="1:24" ht="18" customHeight="1" x14ac:dyDescent="0.2">
      <c r="A22" s="418"/>
      <c r="B22" s="424"/>
      <c r="C22" s="425"/>
      <c r="D22" s="421"/>
      <c r="E22" s="418"/>
      <c r="F22" s="424"/>
      <c r="G22" s="425"/>
      <c r="H22" s="450"/>
      <c r="I22" s="418"/>
      <c r="J22" s="424"/>
      <c r="K22" s="425"/>
      <c r="L22" s="450"/>
      <c r="M22" s="418"/>
      <c r="N22" s="424"/>
      <c r="O22" s="425"/>
      <c r="P22" s="421"/>
      <c r="Q22" s="423"/>
      <c r="R22" s="419" t="s">
        <v>363</v>
      </c>
      <c r="S22" s="451">
        <v>2700</v>
      </c>
      <c r="T22" s="429"/>
      <c r="U22" s="418"/>
      <c r="V22" s="424"/>
      <c r="W22" s="425"/>
      <c r="X22" s="421"/>
    </row>
    <row r="23" spans="1:24" ht="18" customHeight="1" x14ac:dyDescent="0.2">
      <c r="A23" s="418"/>
      <c r="B23" s="424"/>
      <c r="C23" s="425"/>
      <c r="D23" s="421"/>
      <c r="E23" s="418"/>
      <c r="F23" s="424"/>
      <c r="G23" s="425"/>
      <c r="H23" s="450"/>
      <c r="I23" s="418"/>
      <c r="J23" s="424"/>
      <c r="K23" s="425"/>
      <c r="L23" s="450"/>
      <c r="M23" s="418"/>
      <c r="N23" s="424"/>
      <c r="O23" s="425"/>
      <c r="P23" s="421"/>
      <c r="Q23" s="423"/>
      <c r="R23" s="419" t="s">
        <v>366</v>
      </c>
      <c r="S23" s="451">
        <v>2780</v>
      </c>
      <c r="T23" s="429"/>
      <c r="U23" s="418"/>
      <c r="V23" s="424"/>
      <c r="W23" s="425"/>
      <c r="X23" s="421"/>
    </row>
    <row r="24" spans="1:24" ht="18" customHeight="1" x14ac:dyDescent="0.2">
      <c r="A24" s="418"/>
      <c r="B24" s="424"/>
      <c r="C24" s="425"/>
      <c r="D24" s="421"/>
      <c r="E24" s="418"/>
      <c r="F24" s="424"/>
      <c r="G24" s="425"/>
      <c r="H24" s="450"/>
      <c r="I24" s="418"/>
      <c r="J24" s="424"/>
      <c r="K24" s="425"/>
      <c r="L24" s="450"/>
      <c r="M24" s="418"/>
      <c r="N24" s="465"/>
      <c r="O24" s="425"/>
      <c r="P24" s="421"/>
      <c r="Q24" s="423"/>
      <c r="R24" s="419" t="s">
        <v>367</v>
      </c>
      <c r="S24" s="451">
        <v>1450</v>
      </c>
      <c r="T24" s="429"/>
      <c r="U24" s="418"/>
      <c r="V24" s="424"/>
      <c r="W24" s="425"/>
      <c r="X24" s="421"/>
    </row>
    <row r="25" spans="1:24" ht="18" customHeight="1" x14ac:dyDescent="0.2">
      <c r="A25" s="418"/>
      <c r="B25" s="424"/>
      <c r="C25" s="425"/>
      <c r="D25" s="421"/>
      <c r="E25" s="418"/>
      <c r="F25" s="424"/>
      <c r="G25" s="425"/>
      <c r="H25" s="450"/>
      <c r="I25" s="418"/>
      <c r="J25" s="424"/>
      <c r="K25" s="425"/>
      <c r="L25" s="450"/>
      <c r="M25" s="418"/>
      <c r="N25" s="424"/>
      <c r="O25" s="425"/>
      <c r="P25" s="421"/>
      <c r="Q25" s="423"/>
      <c r="R25" s="419" t="s">
        <v>364</v>
      </c>
      <c r="S25" s="451">
        <v>2410</v>
      </c>
      <c r="T25" s="429"/>
      <c r="U25" s="418"/>
      <c r="V25" s="424"/>
      <c r="W25" s="425"/>
      <c r="X25" s="421"/>
    </row>
    <row r="26" spans="1:24" ht="18" customHeight="1" thickBot="1" x14ac:dyDescent="0.25">
      <c r="A26" s="764" t="s">
        <v>348</v>
      </c>
      <c r="B26" s="765"/>
      <c r="C26" s="432">
        <f>SUM(C18:C24)</f>
        <v>180</v>
      </c>
      <c r="D26" s="433">
        <f>SUM(D18:D24)</f>
        <v>0</v>
      </c>
      <c r="E26" s="764" t="s">
        <v>348</v>
      </c>
      <c r="F26" s="765"/>
      <c r="G26" s="456">
        <f>SUM(G18:G24)</f>
        <v>0</v>
      </c>
      <c r="H26" s="457"/>
      <c r="I26" s="764" t="s">
        <v>348</v>
      </c>
      <c r="J26" s="765"/>
      <c r="K26" s="456">
        <f>SUM(K18:K24)</f>
        <v>0</v>
      </c>
      <c r="L26" s="457"/>
      <c r="M26" s="764" t="s">
        <v>348</v>
      </c>
      <c r="N26" s="765"/>
      <c r="O26" s="432">
        <f>SUM(O18:O24)</f>
        <v>1930</v>
      </c>
      <c r="P26" s="433">
        <f>SUM(P18:P24)</f>
        <v>0</v>
      </c>
      <c r="Q26" s="764" t="s">
        <v>348</v>
      </c>
      <c r="R26" s="769"/>
      <c r="S26" s="466">
        <f>SUM(S18:S25)</f>
        <v>20070</v>
      </c>
      <c r="T26" s="433">
        <f>SUM(T18:T25)</f>
        <v>0</v>
      </c>
      <c r="U26" s="764" t="s">
        <v>348</v>
      </c>
      <c r="V26" s="765"/>
      <c r="W26" s="432">
        <f>SUM(W18:W24)</f>
        <v>550</v>
      </c>
      <c r="X26" s="433">
        <f>SUM(X18:X24)</f>
        <v>0</v>
      </c>
    </row>
    <row r="27" spans="1:24" ht="18.75" customHeight="1" thickBot="1" x14ac:dyDescent="0.25">
      <c r="U27" s="762" t="s">
        <v>349</v>
      </c>
      <c r="V27" s="763"/>
      <c r="W27" s="432">
        <f>SUM(C26,G26,K26,O26,S26,W26)</f>
        <v>22730</v>
      </c>
      <c r="X27" s="433">
        <f>SUM(D26,H26,L26,P26,T26,X26)</f>
        <v>0</v>
      </c>
    </row>
    <row r="28" spans="1:24" ht="17" thickBot="1" x14ac:dyDescent="0.25">
      <c r="A28" s="411" t="s">
        <v>368</v>
      </c>
    </row>
    <row r="29" spans="1:24" ht="18" customHeight="1" x14ac:dyDescent="0.2">
      <c r="A29" s="458"/>
      <c r="B29" s="459" t="s">
        <v>317</v>
      </c>
      <c r="C29" s="459" t="s">
        <v>63</v>
      </c>
      <c r="D29" s="460" t="s">
        <v>64</v>
      </c>
      <c r="E29" s="458"/>
      <c r="F29" s="459" t="s">
        <v>317</v>
      </c>
      <c r="G29" s="459" t="s">
        <v>63</v>
      </c>
      <c r="H29" s="460" t="s">
        <v>64</v>
      </c>
      <c r="I29" s="458"/>
      <c r="J29" s="459" t="s">
        <v>317</v>
      </c>
      <c r="K29" s="459" t="s">
        <v>63</v>
      </c>
      <c r="L29" s="460" t="s">
        <v>64</v>
      </c>
      <c r="M29" s="458"/>
      <c r="N29" s="459" t="s">
        <v>317</v>
      </c>
      <c r="O29" s="459" t="s">
        <v>63</v>
      </c>
      <c r="P29" s="460" t="s">
        <v>64</v>
      </c>
      <c r="Q29" s="458"/>
      <c r="R29" s="461" t="s">
        <v>317</v>
      </c>
      <c r="S29" s="461" t="s">
        <v>63</v>
      </c>
      <c r="T29" s="460" t="s">
        <v>64</v>
      </c>
      <c r="U29" s="458"/>
      <c r="V29" s="461" t="s">
        <v>317</v>
      </c>
      <c r="W29" s="461" t="s">
        <v>63</v>
      </c>
      <c r="X29" s="460" t="s">
        <v>64</v>
      </c>
    </row>
    <row r="30" spans="1:24" ht="18" customHeight="1" x14ac:dyDescent="0.2">
      <c r="A30" s="418"/>
      <c r="B30" s="424"/>
      <c r="C30" s="425"/>
      <c r="D30" s="450"/>
      <c r="E30" s="418"/>
      <c r="F30" s="424"/>
      <c r="G30" s="425"/>
      <c r="H30" s="450"/>
      <c r="I30" s="418"/>
      <c r="J30" s="424"/>
      <c r="K30" s="425"/>
      <c r="L30" s="450"/>
      <c r="M30" s="418"/>
      <c r="N30" s="424"/>
      <c r="O30" s="425"/>
      <c r="P30" s="450"/>
      <c r="Q30" s="418"/>
      <c r="R30" s="424"/>
      <c r="S30" s="425"/>
      <c r="T30" s="450"/>
      <c r="U30" s="423"/>
      <c r="V30" s="419" t="s">
        <v>369</v>
      </c>
      <c r="W30" s="451">
        <v>290</v>
      </c>
      <c r="X30" s="429"/>
    </row>
    <row r="31" spans="1:24" ht="18" customHeight="1" x14ac:dyDescent="0.2">
      <c r="A31" s="418"/>
      <c r="B31" s="424"/>
      <c r="C31" s="425"/>
      <c r="D31" s="450"/>
      <c r="E31" s="418"/>
      <c r="F31" s="424"/>
      <c r="G31" s="425"/>
      <c r="H31" s="450"/>
      <c r="I31" s="418"/>
      <c r="J31" s="424"/>
      <c r="K31" s="425"/>
      <c r="L31" s="450"/>
      <c r="M31" s="418"/>
      <c r="N31" s="424"/>
      <c r="O31" s="425"/>
      <c r="P31" s="450"/>
      <c r="Q31" s="418"/>
      <c r="R31" s="424"/>
      <c r="S31" s="425"/>
      <c r="T31" s="450"/>
      <c r="U31" s="423"/>
      <c r="V31" s="419" t="s">
        <v>370</v>
      </c>
      <c r="W31" s="451">
        <v>450</v>
      </c>
      <c r="X31" s="429"/>
    </row>
    <row r="32" spans="1:24" ht="18" customHeight="1" x14ac:dyDescent="0.2">
      <c r="A32" s="418"/>
      <c r="B32" s="424"/>
      <c r="C32" s="425"/>
      <c r="D32" s="450"/>
      <c r="E32" s="418"/>
      <c r="F32" s="424"/>
      <c r="G32" s="425"/>
      <c r="H32" s="450"/>
      <c r="I32" s="418"/>
      <c r="J32" s="424"/>
      <c r="K32" s="425"/>
      <c r="L32" s="450"/>
      <c r="M32" s="418"/>
      <c r="N32" s="424"/>
      <c r="O32" s="425"/>
      <c r="P32" s="450"/>
      <c r="Q32" s="418"/>
      <c r="R32" s="424"/>
      <c r="S32" s="425"/>
      <c r="T32" s="450"/>
      <c r="U32" s="423"/>
      <c r="V32" s="419" t="s">
        <v>371</v>
      </c>
      <c r="W32" s="451">
        <v>460</v>
      </c>
      <c r="X32" s="429"/>
    </row>
    <row r="33" spans="1:24" ht="18" customHeight="1" x14ac:dyDescent="0.2">
      <c r="A33" s="418"/>
      <c r="B33" s="424"/>
      <c r="C33" s="425"/>
      <c r="D33" s="450"/>
      <c r="E33" s="418"/>
      <c r="F33" s="424"/>
      <c r="G33" s="425"/>
      <c r="H33" s="450"/>
      <c r="I33" s="418"/>
      <c r="J33" s="424"/>
      <c r="K33" s="425"/>
      <c r="L33" s="450"/>
      <c r="M33" s="418"/>
      <c r="N33" s="465"/>
      <c r="O33" s="425"/>
      <c r="P33" s="450"/>
      <c r="Q33" s="418"/>
      <c r="R33" s="465"/>
      <c r="S33" s="425"/>
      <c r="T33" s="450"/>
      <c r="U33" s="423"/>
      <c r="V33" s="419" t="s">
        <v>372</v>
      </c>
      <c r="W33" s="451">
        <v>540</v>
      </c>
      <c r="X33" s="429"/>
    </row>
    <row r="34" spans="1:24" ht="18" customHeight="1" x14ac:dyDescent="0.2">
      <c r="A34" s="418"/>
      <c r="B34" s="424"/>
      <c r="C34" s="425"/>
      <c r="D34" s="450"/>
      <c r="E34" s="418"/>
      <c r="F34" s="424"/>
      <c r="G34" s="425"/>
      <c r="H34" s="450"/>
      <c r="I34" s="418"/>
      <c r="J34" s="424"/>
      <c r="K34" s="425"/>
      <c r="L34" s="450"/>
      <c r="M34" s="418"/>
      <c r="N34" s="424"/>
      <c r="O34" s="425"/>
      <c r="P34" s="450"/>
      <c r="Q34" s="418"/>
      <c r="R34" s="424"/>
      <c r="S34" s="425"/>
      <c r="T34" s="450"/>
      <c r="U34" s="423"/>
      <c r="V34" s="419" t="s">
        <v>373</v>
      </c>
      <c r="W34" s="451">
        <v>480</v>
      </c>
      <c r="X34" s="429"/>
    </row>
    <row r="35" spans="1:24" ht="18" customHeight="1" x14ac:dyDescent="0.2">
      <c r="A35" s="418"/>
      <c r="B35" s="463"/>
      <c r="C35" s="467"/>
      <c r="D35" s="450"/>
      <c r="E35" s="418"/>
      <c r="F35" s="424"/>
      <c r="G35" s="425"/>
      <c r="H35" s="450"/>
      <c r="I35" s="418"/>
      <c r="J35" s="424"/>
      <c r="K35" s="425"/>
      <c r="L35" s="450"/>
      <c r="M35" s="418"/>
      <c r="N35" s="424"/>
      <c r="O35" s="425"/>
      <c r="P35" s="450"/>
      <c r="Q35" s="423"/>
      <c r="R35" s="424"/>
      <c r="S35" s="425"/>
      <c r="T35" s="450"/>
      <c r="U35" s="423"/>
      <c r="V35" s="501"/>
      <c r="W35" s="502"/>
      <c r="X35" s="468"/>
    </row>
    <row r="36" spans="1:24" ht="18" customHeight="1" thickBot="1" x14ac:dyDescent="0.25">
      <c r="A36" s="764" t="s">
        <v>348</v>
      </c>
      <c r="B36" s="765"/>
      <c r="C36" s="456">
        <f>SUM(C30:C33)</f>
        <v>0</v>
      </c>
      <c r="D36" s="457"/>
      <c r="E36" s="764" t="s">
        <v>348</v>
      </c>
      <c r="F36" s="765"/>
      <c r="G36" s="456">
        <f>SUM(G30:G33)</f>
        <v>0</v>
      </c>
      <c r="H36" s="457"/>
      <c r="I36" s="764" t="s">
        <v>348</v>
      </c>
      <c r="J36" s="765"/>
      <c r="K36" s="456">
        <f>SUM(K30:K33)</f>
        <v>0</v>
      </c>
      <c r="L36" s="457"/>
      <c r="M36" s="764" t="s">
        <v>348</v>
      </c>
      <c r="N36" s="765"/>
      <c r="O36" s="456">
        <f>SUM(O30:O33)</f>
        <v>0</v>
      </c>
      <c r="P36" s="457"/>
      <c r="Q36" s="764" t="s">
        <v>348</v>
      </c>
      <c r="R36" s="765"/>
      <c r="S36" s="456">
        <f>SUM(S30:S33)</f>
        <v>0</v>
      </c>
      <c r="T36" s="457"/>
      <c r="U36" s="764" t="s">
        <v>348</v>
      </c>
      <c r="V36" s="765"/>
      <c r="W36" s="432">
        <f>SUM(W30:W34)</f>
        <v>2220</v>
      </c>
      <c r="X36" s="433">
        <f>SUM(X30:X34)</f>
        <v>0</v>
      </c>
    </row>
    <row r="37" spans="1:24" ht="18.75" customHeight="1" thickBot="1" x14ac:dyDescent="0.25">
      <c r="A37" s="129" t="s">
        <v>494</v>
      </c>
      <c r="U37" s="762" t="s">
        <v>349</v>
      </c>
      <c r="V37" s="763"/>
      <c r="W37" s="432">
        <f>SUM(C36,G36,K36,O36,S36,W36)</f>
        <v>2220</v>
      </c>
      <c r="X37" s="433">
        <f>SUM(D36,H36,L36,P36,T36,X36)</f>
        <v>0</v>
      </c>
    </row>
    <row r="38" spans="1:24" ht="14" x14ac:dyDescent="0.2">
      <c r="U38" s="438"/>
      <c r="V38" s="438"/>
      <c r="W38" s="439"/>
      <c r="X38" s="440"/>
    </row>
    <row r="39" spans="1:24" ht="19" x14ac:dyDescent="0.2">
      <c r="B39" s="561" t="s">
        <v>114</v>
      </c>
      <c r="C39" s="406" t="s">
        <v>115</v>
      </c>
      <c r="L39" s="441" t="s">
        <v>350</v>
      </c>
      <c r="Q39" s="153"/>
      <c r="R39" s="153" t="s">
        <v>117</v>
      </c>
      <c r="X39" s="442"/>
    </row>
    <row r="40" spans="1:24" ht="16.5" x14ac:dyDescent="0.2">
      <c r="B40" s="444"/>
      <c r="Q40" s="153"/>
      <c r="R40" s="153" t="s">
        <v>118</v>
      </c>
      <c r="X40" s="443"/>
    </row>
    <row r="41" spans="1:24" ht="16.5" x14ac:dyDescent="0.2">
      <c r="B41" s="444"/>
      <c r="Q41" s="153"/>
      <c r="R41" s="153" t="s">
        <v>119</v>
      </c>
    </row>
  </sheetData>
  <sheetProtection algorithmName="SHA-512" hashValue="pp0K21mvgtmZnPt3h+FNL8I4NNsXQ11tLe/hc4oq8CbwqEOeK4tKwyju5rqht2h/22Cc5JZ7BiUGdjtMaLWGjA==" saltValue="N0qbiCbpIuvyRbEdXrNLKw==" spinCount="100000" sheet="1" objects="1" scenarios="1" formatCells="0" formatColumns="0" formatRows="0" insertColumns="0" insertRows="0" insertHyperlinks="0" deleteColumns="0" deleteRows="0" sort="0" autoFilter="0" pivotTables="0"/>
  <mergeCells count="41">
    <mergeCell ref="Q1:R2"/>
    <mergeCell ref="S1:S2"/>
    <mergeCell ref="T1:V2"/>
    <mergeCell ref="A3:B4"/>
    <mergeCell ref="C3:G4"/>
    <mergeCell ref="J3:J4"/>
    <mergeCell ref="K3:V4"/>
    <mergeCell ref="A1:B2"/>
    <mergeCell ref="C1:G2"/>
    <mergeCell ref="H1:I2"/>
    <mergeCell ref="J1:J2"/>
    <mergeCell ref="K1:O2"/>
    <mergeCell ref="P1:P2"/>
    <mergeCell ref="U14:V14"/>
    <mergeCell ref="W3:X4"/>
    <mergeCell ref="A7:D8"/>
    <mergeCell ref="E7:H8"/>
    <mergeCell ref="I7:L8"/>
    <mergeCell ref="M7:P8"/>
    <mergeCell ref="Q7:T8"/>
    <mergeCell ref="U7:X8"/>
    <mergeCell ref="A14:B14"/>
    <mergeCell ref="E14:F14"/>
    <mergeCell ref="I14:J14"/>
    <mergeCell ref="M14:N14"/>
    <mergeCell ref="Q14:R14"/>
    <mergeCell ref="U15:V15"/>
    <mergeCell ref="A26:B26"/>
    <mergeCell ref="E26:F26"/>
    <mergeCell ref="I26:J26"/>
    <mergeCell ref="M26:N26"/>
    <mergeCell ref="Q26:R26"/>
    <mergeCell ref="U26:V26"/>
    <mergeCell ref="U37:V37"/>
    <mergeCell ref="U27:V27"/>
    <mergeCell ref="A36:B36"/>
    <mergeCell ref="E36:F36"/>
    <mergeCell ref="I36:J36"/>
    <mergeCell ref="M36:N36"/>
    <mergeCell ref="Q36:R36"/>
    <mergeCell ref="U36:V36"/>
  </mergeCells>
  <phoneticPr fontId="4"/>
  <conditionalFormatting sqref="H10 P10 D10:D12 T10:T12 X18 P18:P19 D18:D21 T18:T25 X30:X34">
    <cfRule type="cellIs" dxfId="19" priority="1" stopIfTrue="1" operator="lessThan">
      <formula>C10</formula>
    </cfRule>
    <cfRule type="cellIs" dxfId="18" priority="2" stopIfTrue="1" operator="greaterThan">
      <formula>C10</formula>
    </cfRule>
  </conditionalFormatting>
  <printOptions horizontalCentered="1"/>
  <pageMargins left="0.39370078740157483" right="0.39370078740157483" top="0.46" bottom="0.39370078740157483" header="0.25" footer="0.19685039370078741"/>
  <pageSetup paperSize="9" scale="73" orientation="landscape" horizontalDpi="300" verticalDpi="300" r:id="rId1"/>
  <headerFooter alignWithMargins="0">
    <oddHeader>&amp;L&amp;14新聞折込広告部数明細表</oddHeader>
    <oddFooter>&amp;L&amp;14長野県　中信地区－２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長野県総括</vt:lpstr>
      <vt:lpstr>北信1</vt:lpstr>
      <vt:lpstr>北信2</vt:lpstr>
      <vt:lpstr>北信3</vt:lpstr>
      <vt:lpstr>北信4</vt:lpstr>
      <vt:lpstr>東信1</vt:lpstr>
      <vt:lpstr>東信2</vt:lpstr>
      <vt:lpstr>中信1</vt:lpstr>
      <vt:lpstr>中信2</vt:lpstr>
      <vt:lpstr>中信・木曽</vt:lpstr>
      <vt:lpstr>南信1</vt:lpstr>
      <vt:lpstr>南信2</vt:lpstr>
      <vt:lpstr>南信3</vt:lpstr>
      <vt:lpstr>中信・木曽!Print_Area</vt:lpstr>
      <vt:lpstr>中信1!Print_Area</vt:lpstr>
      <vt:lpstr>中信2!Print_Area</vt:lpstr>
      <vt:lpstr>東信1!Print_Area</vt:lpstr>
      <vt:lpstr>東信2!Print_Area</vt:lpstr>
      <vt:lpstr>南信1!Print_Area</vt:lpstr>
      <vt:lpstr>南信2!Print_Area</vt:lpstr>
      <vt:lpstr>南信3!Print_Area</vt:lpstr>
      <vt:lpstr>北信1!Print_Area</vt:lpstr>
      <vt:lpstr>北信2!Print_Area</vt:lpstr>
      <vt:lpstr>北信3!Print_Area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shiozawa</dc:creator>
  <cp:lastModifiedBy>真 園田</cp:lastModifiedBy>
  <cp:lastPrinted>2024-11-12T04:56:34Z</cp:lastPrinted>
  <dcterms:created xsi:type="dcterms:W3CDTF">2021-09-22T01:35:14Z</dcterms:created>
  <dcterms:modified xsi:type="dcterms:W3CDTF">2024-11-14T02:31:39Z</dcterms:modified>
</cp:coreProperties>
</file>